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8" windowWidth="14808" windowHeight="8016"/>
  </bookViews>
  <sheets>
    <sheet name="1.4. Obiective" sheetId="10" r:id="rId1"/>
    <sheet name="2. CAEN" sheetId="9" r:id="rId2"/>
    <sheet name="3.3" sheetId="11" r:id="rId3"/>
    <sheet name="4. Investitii" sheetId="7" r:id="rId4"/>
    <sheet name="5. LM" sheetId="8" r:id="rId5"/>
    <sheet name="7.1 Detaliere" sheetId="1" r:id="rId6"/>
    <sheet name="7.2. Buget P" sheetId="2" r:id="rId7"/>
    <sheet name="7.3. Grafic" sheetId="3" r:id="rId8"/>
    <sheet name="BVC lunar" sheetId="4" r:id="rId9"/>
    <sheet name="BVC anual" sheetId="6" r:id="rId10"/>
    <sheet name="Sheet2" sheetId="5" r:id="rId11"/>
  </sheets>
  <calcPr calcId="124519"/>
</workbook>
</file>

<file path=xl/calcChain.xml><?xml version="1.0" encoding="utf-8"?>
<calcChain xmlns="http://schemas.openxmlformats.org/spreadsheetml/2006/main">
  <c r="G16" i="1"/>
  <c r="G17"/>
  <c r="G15"/>
  <c r="D91" i="6" s="1"/>
  <c r="E91" s="1"/>
  <c r="F91" s="1"/>
  <c r="G91" s="1"/>
  <c r="H91" s="1"/>
  <c r="I14" i="7"/>
  <c r="J13"/>
  <c r="H13"/>
  <c r="H12"/>
  <c r="J12" s="1"/>
  <c r="J11"/>
  <c r="K11" s="1"/>
  <c r="H11"/>
  <c r="H10"/>
  <c r="J10" s="1"/>
  <c r="K10" s="1"/>
  <c r="H9"/>
  <c r="H8"/>
  <c r="J8" s="1"/>
  <c r="J7"/>
  <c r="H7"/>
  <c r="H6"/>
  <c r="J6" s="1"/>
  <c r="K6" s="1"/>
  <c r="H5"/>
  <c r="J5" s="1"/>
  <c r="H4"/>
  <c r="H48" i="6"/>
  <c r="H51" s="1"/>
  <c r="G48"/>
  <c r="G51" s="1"/>
  <c r="F48"/>
  <c r="F51" s="1"/>
  <c r="E48"/>
  <c r="E51" s="1"/>
  <c r="D48"/>
  <c r="D51" s="1"/>
  <c r="O48" i="4"/>
  <c r="O51" s="1"/>
  <c r="N48"/>
  <c r="N51" s="1"/>
  <c r="M48"/>
  <c r="M51" s="1"/>
  <c r="L48"/>
  <c r="L51" s="1"/>
  <c r="K48"/>
  <c r="K51" s="1"/>
  <c r="J48"/>
  <c r="J51" s="1"/>
  <c r="I48"/>
  <c r="I51" s="1"/>
  <c r="H48"/>
  <c r="H51" s="1"/>
  <c r="G48"/>
  <c r="G51" s="1"/>
  <c r="F48"/>
  <c r="F51" s="1"/>
  <c r="E48"/>
  <c r="E51" s="1"/>
  <c r="D48"/>
  <c r="D51" s="1"/>
  <c r="E173" i="6"/>
  <c r="F173" s="1"/>
  <c r="G173" s="1"/>
  <c r="H173" s="1"/>
  <c r="E171"/>
  <c r="F171" s="1"/>
  <c r="G171" s="1"/>
  <c r="H171" s="1"/>
  <c r="D164"/>
  <c r="F162"/>
  <c r="G162" s="1"/>
  <c r="H162" s="1"/>
  <c r="E162"/>
  <c r="E155"/>
  <c r="E164" s="1"/>
  <c r="F154"/>
  <c r="E154"/>
  <c r="E156" s="1"/>
  <c r="D154"/>
  <c r="D156" s="1"/>
  <c r="G152"/>
  <c r="G154" s="1"/>
  <c r="D147"/>
  <c r="E146"/>
  <c r="E147" s="1"/>
  <c r="E26" s="1"/>
  <c r="G145"/>
  <c r="H140"/>
  <c r="G140"/>
  <c r="F140"/>
  <c r="E140"/>
  <c r="D140"/>
  <c r="G114"/>
  <c r="H114" s="1"/>
  <c r="G113"/>
  <c r="H113" s="1"/>
  <c r="G112"/>
  <c r="H112" s="1"/>
  <c r="G111"/>
  <c r="H111" s="1"/>
  <c r="G110"/>
  <c r="H110" s="1"/>
  <c r="G109"/>
  <c r="H109" s="1"/>
  <c r="G108"/>
  <c r="H108" s="1"/>
  <c r="E101"/>
  <c r="F101" s="1"/>
  <c r="G101" s="1"/>
  <c r="H101" s="1"/>
  <c r="E94"/>
  <c r="F94" s="1"/>
  <c r="D93"/>
  <c r="E93" s="1"/>
  <c r="F93" s="1"/>
  <c r="G93" s="1"/>
  <c r="H93" s="1"/>
  <c r="D92"/>
  <c r="E92" s="1"/>
  <c r="F92" s="1"/>
  <c r="G92" s="1"/>
  <c r="H92" s="1"/>
  <c r="E80"/>
  <c r="F80" s="1"/>
  <c r="G80" s="1"/>
  <c r="H80" s="1"/>
  <c r="E73"/>
  <c r="F73" s="1"/>
  <c r="G73" s="1"/>
  <c r="H73" s="1"/>
  <c r="E71"/>
  <c r="F71" s="1"/>
  <c r="G71" s="1"/>
  <c r="H71" s="1"/>
  <c r="E64"/>
  <c r="F64" s="1"/>
  <c r="G64" s="1"/>
  <c r="H64" s="1"/>
  <c r="H58"/>
  <c r="H60" s="1"/>
  <c r="H61" s="1"/>
  <c r="H63" s="1"/>
  <c r="G58"/>
  <c r="G60" s="1"/>
  <c r="G61" s="1"/>
  <c r="G63" s="1"/>
  <c r="F58"/>
  <c r="F60" s="1"/>
  <c r="F61" s="1"/>
  <c r="F63" s="1"/>
  <c r="E58"/>
  <c r="E60" s="1"/>
  <c r="E61" s="1"/>
  <c r="E63" s="1"/>
  <c r="D58"/>
  <c r="D60" s="1"/>
  <c r="D61" s="1"/>
  <c r="D63" s="1"/>
  <c r="D26"/>
  <c r="H21"/>
  <c r="G21"/>
  <c r="F21"/>
  <c r="E21"/>
  <c r="D21"/>
  <c r="I19" i="1"/>
  <c r="E13" i="2"/>
  <c r="F14"/>
  <c r="D14"/>
  <c r="G14" s="1"/>
  <c r="F173" i="4"/>
  <c r="G173" s="1"/>
  <c r="H173" s="1"/>
  <c r="I173" s="1"/>
  <c r="J173" s="1"/>
  <c r="K173" s="1"/>
  <c r="L173" s="1"/>
  <c r="M173" s="1"/>
  <c r="N173" s="1"/>
  <c r="O173" s="1"/>
  <c r="E173"/>
  <c r="E171"/>
  <c r="F171" s="1"/>
  <c r="I153"/>
  <c r="J153" s="1"/>
  <c r="D164"/>
  <c r="E162"/>
  <c r="F162" s="1"/>
  <c r="G162" s="1"/>
  <c r="H162" s="1"/>
  <c r="I162" s="1"/>
  <c r="J162" s="1"/>
  <c r="K162" s="1"/>
  <c r="L162" s="1"/>
  <c r="M162" s="1"/>
  <c r="N162" s="1"/>
  <c r="O162" s="1"/>
  <c r="F155"/>
  <c r="G155" s="1"/>
  <c r="H155" s="1"/>
  <c r="I155" s="1"/>
  <c r="J155" s="1"/>
  <c r="K155" s="1"/>
  <c r="L155" s="1"/>
  <c r="M155" s="1"/>
  <c r="N155" s="1"/>
  <c r="O155" s="1"/>
  <c r="O164" s="1"/>
  <c r="E155"/>
  <c r="E164" s="1"/>
  <c r="E154"/>
  <c r="E156" s="1"/>
  <c r="F154"/>
  <c r="D154"/>
  <c r="D156" s="1"/>
  <c r="G152"/>
  <c r="G154" s="1"/>
  <c r="G156" s="1"/>
  <c r="D147"/>
  <c r="D26" s="1"/>
  <c r="E146"/>
  <c r="E147" s="1"/>
  <c r="E26" s="1"/>
  <c r="G145"/>
  <c r="E140"/>
  <c r="E21" s="1"/>
  <c r="F140"/>
  <c r="F21" s="1"/>
  <c r="G140"/>
  <c r="G21" s="1"/>
  <c r="H140"/>
  <c r="H21" s="1"/>
  <c r="I140"/>
  <c r="I21" s="1"/>
  <c r="D140"/>
  <c r="D21" s="1"/>
  <c r="J116"/>
  <c r="J138" s="1"/>
  <c r="J117"/>
  <c r="J139" s="1"/>
  <c r="J115"/>
  <c r="K115" s="1"/>
  <c r="G109"/>
  <c r="H109" s="1"/>
  <c r="I109" s="1"/>
  <c r="J109" s="1"/>
  <c r="G110"/>
  <c r="H110" s="1"/>
  <c r="I110" s="1"/>
  <c r="J110" s="1"/>
  <c r="G111"/>
  <c r="H111" s="1"/>
  <c r="I111" s="1"/>
  <c r="J111" s="1"/>
  <c r="G112"/>
  <c r="H112" s="1"/>
  <c r="I112" s="1"/>
  <c r="J112" s="1"/>
  <c r="G113"/>
  <c r="H113" s="1"/>
  <c r="I113" s="1"/>
  <c r="J113" s="1"/>
  <c r="G114"/>
  <c r="H114" s="1"/>
  <c r="I114" s="1"/>
  <c r="J114" s="1"/>
  <c r="G108"/>
  <c r="H108" s="1"/>
  <c r="I108" s="1"/>
  <c r="J108" s="1"/>
  <c r="F101"/>
  <c r="G101" s="1"/>
  <c r="H101" s="1"/>
  <c r="I101" s="1"/>
  <c r="J101" s="1"/>
  <c r="K101" s="1"/>
  <c r="L101" s="1"/>
  <c r="M101" s="1"/>
  <c r="N101" s="1"/>
  <c r="O101" s="1"/>
  <c r="E101"/>
  <c r="F94"/>
  <c r="G94" s="1"/>
  <c r="H94" s="1"/>
  <c r="I94" s="1"/>
  <c r="J94" s="1"/>
  <c r="K94" s="1"/>
  <c r="L94" s="1"/>
  <c r="M94" s="1"/>
  <c r="N94" s="1"/>
  <c r="O94" s="1"/>
  <c r="E94"/>
  <c r="D92"/>
  <c r="E92" s="1"/>
  <c r="F92" s="1"/>
  <c r="G92" s="1"/>
  <c r="H92" s="1"/>
  <c r="I92" s="1"/>
  <c r="J92" s="1"/>
  <c r="K92" s="1"/>
  <c r="L92" s="1"/>
  <c r="M92" s="1"/>
  <c r="N92" s="1"/>
  <c r="O92" s="1"/>
  <c r="D93"/>
  <c r="E93" s="1"/>
  <c r="F93" s="1"/>
  <c r="G93" s="1"/>
  <c r="H93" s="1"/>
  <c r="I93" s="1"/>
  <c r="J93" s="1"/>
  <c r="K93" s="1"/>
  <c r="L93" s="1"/>
  <c r="M93" s="1"/>
  <c r="N93" s="1"/>
  <c r="O93" s="1"/>
  <c r="I88"/>
  <c r="J88" s="1"/>
  <c r="K88" s="1"/>
  <c r="L88" s="1"/>
  <c r="M88" s="1"/>
  <c r="N88" s="1"/>
  <c r="O88" s="1"/>
  <c r="I89"/>
  <c r="J89" s="1"/>
  <c r="K89" s="1"/>
  <c r="L89" s="1"/>
  <c r="M89" s="1"/>
  <c r="N89" s="1"/>
  <c r="O89" s="1"/>
  <c r="I87"/>
  <c r="J87" s="1"/>
  <c r="K87" s="1"/>
  <c r="L87" s="1"/>
  <c r="M87" s="1"/>
  <c r="N87" s="1"/>
  <c r="O87" s="1"/>
  <c r="F80"/>
  <c r="G80" s="1"/>
  <c r="H80" s="1"/>
  <c r="I80" s="1"/>
  <c r="J80" s="1"/>
  <c r="K80" s="1"/>
  <c r="L80" s="1"/>
  <c r="M80" s="1"/>
  <c r="N80" s="1"/>
  <c r="O80" s="1"/>
  <c r="E80"/>
  <c r="E73"/>
  <c r="F73" s="1"/>
  <c r="G73" s="1"/>
  <c r="H73" s="1"/>
  <c r="I73" s="1"/>
  <c r="J73" s="1"/>
  <c r="K73" s="1"/>
  <c r="L73" s="1"/>
  <c r="M73" s="1"/>
  <c r="N73" s="1"/>
  <c r="O73" s="1"/>
  <c r="E71"/>
  <c r="F71" s="1"/>
  <c r="G71" s="1"/>
  <c r="H71" s="1"/>
  <c r="I71" s="1"/>
  <c r="J71" s="1"/>
  <c r="K71" s="1"/>
  <c r="L71" s="1"/>
  <c r="M71" s="1"/>
  <c r="N71" s="1"/>
  <c r="O71" s="1"/>
  <c r="F64"/>
  <c r="G64" s="1"/>
  <c r="H64" s="1"/>
  <c r="I64" s="1"/>
  <c r="J64" s="1"/>
  <c r="K64" s="1"/>
  <c r="L64" s="1"/>
  <c r="M64" s="1"/>
  <c r="N64" s="1"/>
  <c r="O64" s="1"/>
  <c r="E64"/>
  <c r="J59"/>
  <c r="K59" s="1"/>
  <c r="L59" s="1"/>
  <c r="M59" s="1"/>
  <c r="N59" s="1"/>
  <c r="O59" s="1"/>
  <c r="E58"/>
  <c r="E60" s="1"/>
  <c r="E61" s="1"/>
  <c r="E63" s="1"/>
  <c r="E70" s="1"/>
  <c r="F58"/>
  <c r="F60" s="1"/>
  <c r="F61" s="1"/>
  <c r="F63" s="1"/>
  <c r="G58"/>
  <c r="G60" s="1"/>
  <c r="G61" s="1"/>
  <c r="G63" s="1"/>
  <c r="G70" s="1"/>
  <c r="H58"/>
  <c r="H60" s="1"/>
  <c r="H61" s="1"/>
  <c r="H63" s="1"/>
  <c r="H70" s="1"/>
  <c r="D58"/>
  <c r="D60" s="1"/>
  <c r="D61" s="1"/>
  <c r="D63" s="1"/>
  <c r="D70" s="1"/>
  <c r="J57"/>
  <c r="K57" s="1"/>
  <c r="L57" s="1"/>
  <c r="M57" s="1"/>
  <c r="N57" s="1"/>
  <c r="O57" s="1"/>
  <c r="I56"/>
  <c r="I58" s="1"/>
  <c r="I60" s="1"/>
  <c r="I61" s="1"/>
  <c r="I63" s="1"/>
  <c r="I70" s="1"/>
  <c r="O54"/>
  <c r="O68" s="1"/>
  <c r="O77" s="1"/>
  <c r="O84" s="1"/>
  <c r="O98" s="1"/>
  <c r="O105" s="1"/>
  <c r="O143" s="1"/>
  <c r="O150" s="1"/>
  <c r="O159" s="1"/>
  <c r="O168" s="1"/>
  <c r="L23" i="3"/>
  <c r="M23"/>
  <c r="N23"/>
  <c r="O23"/>
  <c r="D23"/>
  <c r="J16"/>
  <c r="P16" s="1"/>
  <c r="J17"/>
  <c r="P17" s="1"/>
  <c r="J15"/>
  <c r="P15" s="1"/>
  <c r="H22"/>
  <c r="I22" s="1"/>
  <c r="J22" s="1"/>
  <c r="H20"/>
  <c r="I20" s="1"/>
  <c r="J20" s="1"/>
  <c r="K20" s="1"/>
  <c r="H21"/>
  <c r="I21" s="1"/>
  <c r="J21" s="1"/>
  <c r="K21" s="1"/>
  <c r="F18"/>
  <c r="E9"/>
  <c r="G9" s="1"/>
  <c r="E10"/>
  <c r="G10" s="1"/>
  <c r="E11"/>
  <c r="G11" s="1"/>
  <c r="E12"/>
  <c r="G12" s="1"/>
  <c r="E13"/>
  <c r="G13" s="1"/>
  <c r="E14"/>
  <c r="G14" s="1"/>
  <c r="E8"/>
  <c r="G8" s="1"/>
  <c r="C9"/>
  <c r="C10"/>
  <c r="C11"/>
  <c r="C12"/>
  <c r="C13"/>
  <c r="C14"/>
  <c r="C15"/>
  <c r="C16"/>
  <c r="C17"/>
  <c r="C18"/>
  <c r="C19"/>
  <c r="C20"/>
  <c r="C21"/>
  <c r="C22"/>
  <c r="C8"/>
  <c r="E24" i="2"/>
  <c r="E19"/>
  <c r="F39"/>
  <c r="F38"/>
  <c r="F37"/>
  <c r="F36"/>
  <c r="F35"/>
  <c r="F34"/>
  <c r="F33"/>
  <c r="F32"/>
  <c r="F31"/>
  <c r="F30"/>
  <c r="F29"/>
  <c r="F28"/>
  <c r="F27"/>
  <c r="F26"/>
  <c r="F25"/>
  <c r="D39"/>
  <c r="D38"/>
  <c r="D37"/>
  <c r="D36"/>
  <c r="D35"/>
  <c r="D34"/>
  <c r="D33"/>
  <c r="G33" s="1"/>
  <c r="D32"/>
  <c r="D31"/>
  <c r="D30"/>
  <c r="D29"/>
  <c r="G29" s="1"/>
  <c r="D28"/>
  <c r="D27"/>
  <c r="D26"/>
  <c r="D25"/>
  <c r="G25" s="1"/>
  <c r="F23"/>
  <c r="F22"/>
  <c r="F21"/>
  <c r="D23"/>
  <c r="D22"/>
  <c r="G22" s="1"/>
  <c r="D21"/>
  <c r="F18"/>
  <c r="F17"/>
  <c r="F16"/>
  <c r="D18"/>
  <c r="D17"/>
  <c r="D16"/>
  <c r="F15"/>
  <c r="D15"/>
  <c r="F10"/>
  <c r="E10"/>
  <c r="D10"/>
  <c r="F9"/>
  <c r="E9"/>
  <c r="D9"/>
  <c r="F12"/>
  <c r="F11" s="1"/>
  <c r="E12"/>
  <c r="E11" s="1"/>
  <c r="D12"/>
  <c r="D11" s="1"/>
  <c r="K5" i="1"/>
  <c r="K6"/>
  <c r="K7"/>
  <c r="K9"/>
  <c r="K10"/>
  <c r="K11"/>
  <c r="K12"/>
  <c r="K13"/>
  <c r="K14"/>
  <c r="K18"/>
  <c r="K4"/>
  <c r="J5"/>
  <c r="J6"/>
  <c r="J7"/>
  <c r="J9"/>
  <c r="J10"/>
  <c r="J11"/>
  <c r="J12"/>
  <c r="J13"/>
  <c r="J14"/>
  <c r="J18"/>
  <c r="J4"/>
  <c r="H5"/>
  <c r="H6"/>
  <c r="H7"/>
  <c r="H8"/>
  <c r="H9"/>
  <c r="H10"/>
  <c r="H11"/>
  <c r="H12"/>
  <c r="H13"/>
  <c r="H14"/>
  <c r="H15"/>
  <c r="H16"/>
  <c r="J16" s="1"/>
  <c r="K16" s="1"/>
  <c r="H17"/>
  <c r="H18"/>
  <c r="H4"/>
  <c r="G18"/>
  <c r="G14"/>
  <c r="G21" i="2" l="1"/>
  <c r="G23"/>
  <c r="P20" i="3"/>
  <c r="K17" i="1"/>
  <c r="J17"/>
  <c r="H19"/>
  <c r="G17" i="2"/>
  <c r="D20"/>
  <c r="H19" i="3"/>
  <c r="D91" i="4"/>
  <c r="D95" s="1"/>
  <c r="D100" s="1"/>
  <c r="D102" s="1"/>
  <c r="D20" s="1"/>
  <c r="K9" i="7"/>
  <c r="K5"/>
  <c r="K13"/>
  <c r="H14"/>
  <c r="K7"/>
  <c r="J9"/>
  <c r="K8"/>
  <c r="K12"/>
  <c r="J4"/>
  <c r="J14" s="1"/>
  <c r="H152" i="6"/>
  <c r="H154" s="1"/>
  <c r="I72" i="4"/>
  <c r="I74" s="1"/>
  <c r="I16" s="1"/>
  <c r="I79"/>
  <c r="D72"/>
  <c r="D74" s="1"/>
  <c r="D16" s="1"/>
  <c r="D79"/>
  <c r="E72"/>
  <c r="E74" s="1"/>
  <c r="E16" s="1"/>
  <c r="E79"/>
  <c r="G79"/>
  <c r="G72"/>
  <c r="G74" s="1"/>
  <c r="G16" s="1"/>
  <c r="F70"/>
  <c r="F65"/>
  <c r="F5" s="1"/>
  <c r="F12" s="1"/>
  <c r="F14" s="1"/>
  <c r="H72"/>
  <c r="H74" s="1"/>
  <c r="H16" s="1"/>
  <c r="H79"/>
  <c r="J56"/>
  <c r="J58" s="1"/>
  <c r="J60" s="1"/>
  <c r="J61" s="1"/>
  <c r="J63" s="1"/>
  <c r="G65"/>
  <c r="G5" s="1"/>
  <c r="G12" s="1"/>
  <c r="G14" s="1"/>
  <c r="H145"/>
  <c r="H152"/>
  <c r="K164"/>
  <c r="G164"/>
  <c r="D65"/>
  <c r="D5" s="1"/>
  <c r="D12" s="1"/>
  <c r="D14" s="1"/>
  <c r="H65"/>
  <c r="H5" s="1"/>
  <c r="H12" s="1"/>
  <c r="H14" s="1"/>
  <c r="F156"/>
  <c r="L164"/>
  <c r="H164"/>
  <c r="I65"/>
  <c r="I5" s="1"/>
  <c r="I12" s="1"/>
  <c r="I14" s="1"/>
  <c r="E65"/>
  <c r="E5" s="1"/>
  <c r="E12" s="1"/>
  <c r="E14" s="1"/>
  <c r="F146"/>
  <c r="M164"/>
  <c r="I164"/>
  <c r="N164"/>
  <c r="J164"/>
  <c r="F164"/>
  <c r="D95" i="6"/>
  <c r="D100" s="1"/>
  <c r="D102" s="1"/>
  <c r="D20" s="1"/>
  <c r="K112" i="4"/>
  <c r="J134"/>
  <c r="L115"/>
  <c r="K137"/>
  <c r="K113"/>
  <c r="J135"/>
  <c r="K109"/>
  <c r="J131"/>
  <c r="K114"/>
  <c r="J136"/>
  <c r="K110"/>
  <c r="J132"/>
  <c r="K108"/>
  <c r="J130"/>
  <c r="K111"/>
  <c r="J133"/>
  <c r="K116"/>
  <c r="J137"/>
  <c r="K117"/>
  <c r="D70" i="6"/>
  <c r="D65"/>
  <c r="D5" s="1"/>
  <c r="D12" s="1"/>
  <c r="D14" s="1"/>
  <c r="H65"/>
  <c r="H5" s="1"/>
  <c r="H12" s="1"/>
  <c r="H14" s="1"/>
  <c r="H70"/>
  <c r="G65"/>
  <c r="G5" s="1"/>
  <c r="G12" s="1"/>
  <c r="G14" s="1"/>
  <c r="G70"/>
  <c r="F65"/>
  <c r="F5" s="1"/>
  <c r="F12" s="1"/>
  <c r="F14" s="1"/>
  <c r="F70"/>
  <c r="E70"/>
  <c r="E65"/>
  <c r="E5" s="1"/>
  <c r="E12" s="1"/>
  <c r="E14" s="1"/>
  <c r="F95"/>
  <c r="G94"/>
  <c r="E95"/>
  <c r="F146"/>
  <c r="F155"/>
  <c r="F156" s="1"/>
  <c r="H145"/>
  <c r="G18" i="3"/>
  <c r="H18" s="1"/>
  <c r="E23"/>
  <c r="P21"/>
  <c r="P13"/>
  <c r="P9"/>
  <c r="F23"/>
  <c r="P22"/>
  <c r="P14"/>
  <c r="P10"/>
  <c r="P11"/>
  <c r="P12"/>
  <c r="P8"/>
  <c r="G18" i="2"/>
  <c r="G16"/>
  <c r="G27"/>
  <c r="G31"/>
  <c r="G35"/>
  <c r="G39"/>
  <c r="G36"/>
  <c r="G15"/>
  <c r="E8"/>
  <c r="E40" s="1"/>
  <c r="E42" s="1"/>
  <c r="F8"/>
  <c r="G37"/>
  <c r="F24"/>
  <c r="G9"/>
  <c r="G28"/>
  <c r="G32"/>
  <c r="G10"/>
  <c r="G26"/>
  <c r="G30"/>
  <c r="G34"/>
  <c r="G38"/>
  <c r="D8"/>
  <c r="G12"/>
  <c r="G11" s="1"/>
  <c r="D24"/>
  <c r="G171" i="4"/>
  <c r="K153"/>
  <c r="K56"/>
  <c r="K8" i="1"/>
  <c r="J8"/>
  <c r="J15"/>
  <c r="K15" s="1"/>
  <c r="K19" s="1"/>
  <c r="E91" i="4" l="1"/>
  <c r="G23" i="3"/>
  <c r="D19" i="4"/>
  <c r="I19" i="3"/>
  <c r="J19" s="1"/>
  <c r="D19" i="2"/>
  <c r="D13" s="1"/>
  <c r="J19" i="1"/>
  <c r="D2" i="3" s="1"/>
  <c r="F20" i="2"/>
  <c r="F19" s="1"/>
  <c r="F13" s="1"/>
  <c r="F40" s="1"/>
  <c r="F42" s="1"/>
  <c r="D38" i="4"/>
  <c r="K4" i="7"/>
  <c r="K14" s="1"/>
  <c r="J70" i="4"/>
  <c r="J65"/>
  <c r="J5" s="1"/>
  <c r="J12" s="1"/>
  <c r="J14" s="1"/>
  <c r="G146"/>
  <c r="F147"/>
  <c r="F26" s="1"/>
  <c r="E161"/>
  <c r="E81"/>
  <c r="E17" s="1"/>
  <c r="I161"/>
  <c r="I81"/>
  <c r="I17" s="1"/>
  <c r="I145"/>
  <c r="H161"/>
  <c r="H81"/>
  <c r="H17" s="1"/>
  <c r="I152"/>
  <c r="H154"/>
  <c r="H156" s="1"/>
  <c r="F79"/>
  <c r="F72"/>
  <c r="F74" s="1"/>
  <c r="F16" s="1"/>
  <c r="G161"/>
  <c r="G81"/>
  <c r="G17" s="1"/>
  <c r="D161"/>
  <c r="D81"/>
  <c r="D17" s="1"/>
  <c r="D19" i="6"/>
  <c r="D38" s="1"/>
  <c r="L111" i="4"/>
  <c r="K133"/>
  <c r="L114"/>
  <c r="K136"/>
  <c r="L112"/>
  <c r="K134"/>
  <c r="F91"/>
  <c r="E95"/>
  <c r="L108"/>
  <c r="K130"/>
  <c r="L110"/>
  <c r="K132"/>
  <c r="L109"/>
  <c r="K131"/>
  <c r="M115"/>
  <c r="L137"/>
  <c r="L113"/>
  <c r="K135"/>
  <c r="L117"/>
  <c r="K139"/>
  <c r="L116"/>
  <c r="K138"/>
  <c r="J140"/>
  <c r="J21" s="1"/>
  <c r="G95" i="6"/>
  <c r="H94"/>
  <c r="D79"/>
  <c r="D72"/>
  <c r="D74" s="1"/>
  <c r="D16" s="1"/>
  <c r="G155"/>
  <c r="F164"/>
  <c r="G146"/>
  <c r="F147"/>
  <c r="F26" s="1"/>
  <c r="G79"/>
  <c r="G72"/>
  <c r="G74" s="1"/>
  <c r="G16" s="1"/>
  <c r="E100"/>
  <c r="E102" s="1"/>
  <c r="E20" s="1"/>
  <c r="E19"/>
  <c r="F79"/>
  <c r="F72"/>
  <c r="F74" s="1"/>
  <c r="F16" s="1"/>
  <c r="F100"/>
  <c r="F102" s="1"/>
  <c r="F20" s="1"/>
  <c r="F19"/>
  <c r="E79"/>
  <c r="E72"/>
  <c r="E74" s="1"/>
  <c r="E16" s="1"/>
  <c r="H79"/>
  <c r="H72"/>
  <c r="H74" s="1"/>
  <c r="H16" s="1"/>
  <c r="I18" i="3"/>
  <c r="H23"/>
  <c r="G8" i="2"/>
  <c r="G24"/>
  <c r="D40"/>
  <c r="D42" s="1"/>
  <c r="H171" i="4"/>
  <c r="L153"/>
  <c r="L56"/>
  <c r="K58"/>
  <c r="K60" s="1"/>
  <c r="K61" s="1"/>
  <c r="K63" s="1"/>
  <c r="K19" i="3" l="1"/>
  <c r="K23" s="1"/>
  <c r="J23"/>
  <c r="I2"/>
  <c r="I7" s="1"/>
  <c r="D7"/>
  <c r="G20" i="2"/>
  <c r="G19" s="1"/>
  <c r="G13" s="1"/>
  <c r="G40" s="1"/>
  <c r="G42" s="1"/>
  <c r="F38" i="6"/>
  <c r="E38"/>
  <c r="D163" i="4"/>
  <c r="D165" s="1"/>
  <c r="D18" s="1"/>
  <c r="D40" s="1"/>
  <c r="D41" s="1"/>
  <c r="D43" s="1"/>
  <c r="D170"/>
  <c r="D172" s="1"/>
  <c r="D174" s="1"/>
  <c r="F161"/>
  <c r="F81"/>
  <c r="F17" s="1"/>
  <c r="H163"/>
  <c r="H165" s="1"/>
  <c r="H18" s="1"/>
  <c r="H170"/>
  <c r="J79"/>
  <c r="J72"/>
  <c r="J74" s="1"/>
  <c r="J16" s="1"/>
  <c r="K70"/>
  <c r="K65"/>
  <c r="K5" s="1"/>
  <c r="K12" s="1"/>
  <c r="K14" s="1"/>
  <c r="E163"/>
  <c r="E165" s="1"/>
  <c r="E170"/>
  <c r="E172" s="1"/>
  <c r="E174" s="1"/>
  <c r="G163"/>
  <c r="G165" s="1"/>
  <c r="G18" s="1"/>
  <c r="G170"/>
  <c r="G172" s="1"/>
  <c r="G174" s="1"/>
  <c r="J152"/>
  <c r="I154"/>
  <c r="I156" s="1"/>
  <c r="J145"/>
  <c r="I163"/>
  <c r="I165" s="1"/>
  <c r="I170"/>
  <c r="H146"/>
  <c r="G147"/>
  <c r="G26" s="1"/>
  <c r="M108"/>
  <c r="L130"/>
  <c r="K140"/>
  <c r="K21" s="1"/>
  <c r="M116"/>
  <c r="L138"/>
  <c r="M109"/>
  <c r="L131"/>
  <c r="M111"/>
  <c r="L133"/>
  <c r="M117"/>
  <c r="L139"/>
  <c r="N115"/>
  <c r="M137"/>
  <c r="M110"/>
  <c r="L132"/>
  <c r="F95"/>
  <c r="G91"/>
  <c r="M114"/>
  <c r="L136"/>
  <c r="M113"/>
  <c r="L135"/>
  <c r="M112"/>
  <c r="L134"/>
  <c r="E19"/>
  <c r="E100"/>
  <c r="E102" s="1"/>
  <c r="E20" s="1"/>
  <c r="G81" i="6"/>
  <c r="G17" s="1"/>
  <c r="G161"/>
  <c r="H146"/>
  <c r="G147"/>
  <c r="G26" s="1"/>
  <c r="G164"/>
  <c r="H155"/>
  <c r="G156"/>
  <c r="G19"/>
  <c r="G38" s="1"/>
  <c r="G100"/>
  <c r="G102" s="1"/>
  <c r="G20" s="1"/>
  <c r="H95"/>
  <c r="H81"/>
  <c r="H17" s="1"/>
  <c r="H161"/>
  <c r="F161"/>
  <c r="F81"/>
  <c r="F17" s="1"/>
  <c r="E161"/>
  <c r="E81"/>
  <c r="E17" s="1"/>
  <c r="D81"/>
  <c r="D17" s="1"/>
  <c r="D161"/>
  <c r="I23" i="3"/>
  <c r="P18"/>
  <c r="H172" i="4"/>
  <c r="H174" s="1"/>
  <c r="I171"/>
  <c r="M153"/>
  <c r="M56"/>
  <c r="L58"/>
  <c r="L60" s="1"/>
  <c r="L61" s="1"/>
  <c r="L63" s="1"/>
  <c r="E38" l="1"/>
  <c r="P23" i="3"/>
  <c r="P19"/>
  <c r="P7"/>
  <c r="L70" i="4"/>
  <c r="L65"/>
  <c r="L5" s="1"/>
  <c r="L12" s="1"/>
  <c r="L14" s="1"/>
  <c r="I146"/>
  <c r="H147"/>
  <c r="H26" s="1"/>
  <c r="K145"/>
  <c r="K79"/>
  <c r="K72"/>
  <c r="K74" s="1"/>
  <c r="K16" s="1"/>
  <c r="K152"/>
  <c r="J154"/>
  <c r="J156" s="1"/>
  <c r="J161"/>
  <c r="J81"/>
  <c r="J17" s="1"/>
  <c r="F170"/>
  <c r="F172" s="1"/>
  <c r="F174" s="1"/>
  <c r="F163"/>
  <c r="F165" s="1"/>
  <c r="E40"/>
  <c r="E41" s="1"/>
  <c r="E43" s="1"/>
  <c r="E18"/>
  <c r="N112"/>
  <c r="M134"/>
  <c r="N114"/>
  <c r="M136"/>
  <c r="N110"/>
  <c r="M132"/>
  <c r="N117"/>
  <c r="M139"/>
  <c r="N109"/>
  <c r="M131"/>
  <c r="L140"/>
  <c r="L21" s="1"/>
  <c r="G95"/>
  <c r="H91"/>
  <c r="N108"/>
  <c r="M130"/>
  <c r="N113"/>
  <c r="M135"/>
  <c r="F100"/>
  <c r="F102" s="1"/>
  <c r="F20" s="1"/>
  <c r="F19"/>
  <c r="O115"/>
  <c r="O137" s="1"/>
  <c r="N137"/>
  <c r="N111"/>
  <c r="M133"/>
  <c r="N116"/>
  <c r="M138"/>
  <c r="D163" i="6"/>
  <c r="D165" s="1"/>
  <c r="D170"/>
  <c r="D172" s="1"/>
  <c r="D174" s="1"/>
  <c r="H164"/>
  <c r="H156"/>
  <c r="H100"/>
  <c r="H102" s="1"/>
  <c r="H20" s="1"/>
  <c r="H19"/>
  <c r="H147"/>
  <c r="H26" s="1"/>
  <c r="E163"/>
  <c r="E165" s="1"/>
  <c r="E170"/>
  <c r="E172" s="1"/>
  <c r="E174" s="1"/>
  <c r="F170"/>
  <c r="F172" s="1"/>
  <c r="F174" s="1"/>
  <c r="F163"/>
  <c r="F165" s="1"/>
  <c r="H163"/>
  <c r="H170"/>
  <c r="H172" s="1"/>
  <c r="H174" s="1"/>
  <c r="G163"/>
  <c r="G165" s="1"/>
  <c r="G18" s="1"/>
  <c r="G40" s="1"/>
  <c r="G41" s="1"/>
  <c r="G43" s="1"/>
  <c r="G170"/>
  <c r="G172" s="1"/>
  <c r="G174" s="1"/>
  <c r="I172" i="4"/>
  <c r="I174" s="1"/>
  <c r="I18" s="1"/>
  <c r="J171"/>
  <c r="N153"/>
  <c r="N56"/>
  <c r="M58"/>
  <c r="M60" s="1"/>
  <c r="M61" s="1"/>
  <c r="M63" s="1"/>
  <c r="H38" i="6" l="1"/>
  <c r="F38" i="4"/>
  <c r="F40" s="1"/>
  <c r="F41" s="1"/>
  <c r="F43" s="1"/>
  <c r="D18" i="6"/>
  <c r="D40" s="1"/>
  <c r="D41" s="1"/>
  <c r="D43" s="1"/>
  <c r="F18"/>
  <c r="F40" s="1"/>
  <c r="F41" s="1"/>
  <c r="F43" s="1"/>
  <c r="E18"/>
  <c r="E40" s="1"/>
  <c r="E41" s="1"/>
  <c r="E43" s="1"/>
  <c r="M70" i="4"/>
  <c r="M65"/>
  <c r="M5" s="1"/>
  <c r="M12" s="1"/>
  <c r="M14" s="1"/>
  <c r="L72"/>
  <c r="L74" s="1"/>
  <c r="L16" s="1"/>
  <c r="L79"/>
  <c r="L152"/>
  <c r="K154"/>
  <c r="K156" s="1"/>
  <c r="L145"/>
  <c r="F18"/>
  <c r="J170"/>
  <c r="J163"/>
  <c r="J165" s="1"/>
  <c r="J18" s="1"/>
  <c r="K161"/>
  <c r="K81"/>
  <c r="K17" s="1"/>
  <c r="J146"/>
  <c r="I147"/>
  <c r="I26" s="1"/>
  <c r="I91"/>
  <c r="H95"/>
  <c r="O109"/>
  <c r="O131" s="1"/>
  <c r="N131"/>
  <c r="O110"/>
  <c r="O132" s="1"/>
  <c r="N132"/>
  <c r="O112"/>
  <c r="O134" s="1"/>
  <c r="N134"/>
  <c r="O111"/>
  <c r="O133" s="1"/>
  <c r="N133"/>
  <c r="O108"/>
  <c r="O130" s="1"/>
  <c r="N130"/>
  <c r="O117"/>
  <c r="O139" s="1"/>
  <c r="N139"/>
  <c r="O114"/>
  <c r="O136" s="1"/>
  <c r="N136"/>
  <c r="M140"/>
  <c r="M21" s="1"/>
  <c r="O116"/>
  <c r="O138" s="1"/>
  <c r="N138"/>
  <c r="O113"/>
  <c r="O135" s="1"/>
  <c r="N135"/>
  <c r="G100"/>
  <c r="G102" s="1"/>
  <c r="G20" s="1"/>
  <c r="G19"/>
  <c r="H165" i="6"/>
  <c r="H18" s="1"/>
  <c r="J172" i="4"/>
  <c r="J174" s="1"/>
  <c r="K171"/>
  <c r="O153"/>
  <c r="O56"/>
  <c r="O58" s="1"/>
  <c r="O60" s="1"/>
  <c r="O61" s="1"/>
  <c r="O63" s="1"/>
  <c r="N58"/>
  <c r="N60" s="1"/>
  <c r="N61" s="1"/>
  <c r="N63" s="1"/>
  <c r="G38" l="1"/>
  <c r="G40" s="1"/>
  <c r="G41" s="1"/>
  <c r="G43" s="1"/>
  <c r="H40" i="6"/>
  <c r="H41" s="1"/>
  <c r="H43" s="1"/>
  <c r="O70" i="4"/>
  <c r="O65"/>
  <c r="O5" s="1"/>
  <c r="O12" s="1"/>
  <c r="O14" s="1"/>
  <c r="K163"/>
  <c r="K165" s="1"/>
  <c r="K18" s="1"/>
  <c r="K170"/>
  <c r="M152"/>
  <c r="L154"/>
  <c r="L156" s="1"/>
  <c r="M72"/>
  <c r="M74" s="1"/>
  <c r="M16" s="1"/>
  <c r="M79"/>
  <c r="N70"/>
  <c r="N65"/>
  <c r="N5" s="1"/>
  <c r="N12" s="1"/>
  <c r="N14" s="1"/>
  <c r="K146"/>
  <c r="J147"/>
  <c r="J26" s="1"/>
  <c r="M145"/>
  <c r="L161"/>
  <c r="L81"/>
  <c r="L17" s="1"/>
  <c r="J91"/>
  <c r="I95"/>
  <c r="H100"/>
  <c r="H102" s="1"/>
  <c r="H20" s="1"/>
  <c r="H19"/>
  <c r="O140"/>
  <c r="O21" s="1"/>
  <c r="N140"/>
  <c r="N21" s="1"/>
  <c r="K172"/>
  <c r="K174" s="1"/>
  <c r="L171"/>
  <c r="H38" l="1"/>
  <c r="H40" s="1"/>
  <c r="H41" s="1"/>
  <c r="H43" s="1"/>
  <c r="N145"/>
  <c r="L163"/>
  <c r="L165" s="1"/>
  <c r="L18" s="1"/>
  <c r="L170"/>
  <c r="L146"/>
  <c r="K147"/>
  <c r="K26" s="1"/>
  <c r="N152"/>
  <c r="M154"/>
  <c r="M156" s="1"/>
  <c r="O79"/>
  <c r="O72"/>
  <c r="O74" s="1"/>
  <c r="O16" s="1"/>
  <c r="M161"/>
  <c r="M81"/>
  <c r="M17" s="1"/>
  <c r="N79"/>
  <c r="N72"/>
  <c r="N74" s="1"/>
  <c r="N16" s="1"/>
  <c r="K91"/>
  <c r="J95"/>
  <c r="I19"/>
  <c r="I100"/>
  <c r="I102" s="1"/>
  <c r="I20" s="1"/>
  <c r="L172"/>
  <c r="L174" s="1"/>
  <c r="M171"/>
  <c r="I38" l="1"/>
  <c r="I40" s="1"/>
  <c r="I41" s="1"/>
  <c r="I43" s="1"/>
  <c r="N161"/>
  <c r="N81"/>
  <c r="N17" s="1"/>
  <c r="O81"/>
  <c r="O17" s="1"/>
  <c r="O161"/>
  <c r="M146"/>
  <c r="L147"/>
  <c r="L26" s="1"/>
  <c r="O145"/>
  <c r="M163"/>
  <c r="M165" s="1"/>
  <c r="M170"/>
  <c r="O152"/>
  <c r="O154" s="1"/>
  <c r="O156" s="1"/>
  <c r="N154"/>
  <c r="N156" s="1"/>
  <c r="L91"/>
  <c r="K95"/>
  <c r="J100"/>
  <c r="J102" s="1"/>
  <c r="J20" s="1"/>
  <c r="J19"/>
  <c r="M172"/>
  <c r="M174" s="1"/>
  <c r="M18" s="1"/>
  <c r="N171"/>
  <c r="J38" l="1"/>
  <c r="J40" s="1"/>
  <c r="J41" s="1"/>
  <c r="J43" s="1"/>
  <c r="N146"/>
  <c r="M147"/>
  <c r="M26" s="1"/>
  <c r="N170"/>
  <c r="N172" s="1"/>
  <c r="N174" s="1"/>
  <c r="N163"/>
  <c r="N165" s="1"/>
  <c r="O163"/>
  <c r="O165" s="1"/>
  <c r="O170"/>
  <c r="M91"/>
  <c r="L95"/>
  <c r="K100"/>
  <c r="K102" s="1"/>
  <c r="K20" s="1"/>
  <c r="K19"/>
  <c r="O171"/>
  <c r="K38" l="1"/>
  <c r="K40" s="1"/>
  <c r="K41" s="1"/>
  <c r="K43" s="1"/>
  <c r="N18"/>
  <c r="O146"/>
  <c r="O147" s="1"/>
  <c r="O26" s="1"/>
  <c r="N147"/>
  <c r="N26" s="1"/>
  <c r="N91"/>
  <c r="M95"/>
  <c r="L100"/>
  <c r="L102" s="1"/>
  <c r="L20" s="1"/>
  <c r="L19"/>
  <c r="O172"/>
  <c r="O174" s="1"/>
  <c r="O18" s="1"/>
  <c r="L38" l="1"/>
  <c r="L40" s="1"/>
  <c r="L41" s="1"/>
  <c r="L43" s="1"/>
  <c r="O91"/>
  <c r="O95" s="1"/>
  <c r="N95"/>
  <c r="M19"/>
  <c r="M100"/>
  <c r="M102" s="1"/>
  <c r="M20" s="1"/>
  <c r="M38" l="1"/>
  <c r="M40" s="1"/>
  <c r="M41" s="1"/>
  <c r="M43" s="1"/>
  <c r="O100"/>
  <c r="O102" s="1"/>
  <c r="O20" s="1"/>
  <c r="O19"/>
  <c r="N100"/>
  <c r="N102" s="1"/>
  <c r="N20" s="1"/>
  <c r="N19"/>
  <c r="O38" l="1"/>
  <c r="O40" s="1"/>
  <c r="O41" s="1"/>
  <c r="O43" s="1"/>
  <c r="N38"/>
  <c r="N40" s="1"/>
  <c r="N41" s="1"/>
  <c r="N43" s="1"/>
</calcChain>
</file>

<file path=xl/sharedStrings.xml><?xml version="1.0" encoding="utf-8"?>
<sst xmlns="http://schemas.openxmlformats.org/spreadsheetml/2006/main" count="768" uniqueCount="262">
  <si>
    <t>Nr.crt.</t>
  </si>
  <si>
    <t>Componentă proiect</t>
  </si>
  <si>
    <t>UM</t>
  </si>
  <si>
    <t>PU</t>
  </si>
  <si>
    <t>Valoare E</t>
  </si>
  <si>
    <t>Valoare NE</t>
  </si>
  <si>
    <t>Subvenție</t>
  </si>
  <si>
    <t>Surse proprii</t>
  </si>
  <si>
    <t>Spălător automat</t>
  </si>
  <si>
    <t>Elevator</t>
  </si>
  <si>
    <t>Tocător</t>
  </si>
  <si>
    <t>Rezervor de decantare</t>
  </si>
  <si>
    <t>Pasteurizator</t>
  </si>
  <si>
    <t>Dozator</t>
  </si>
  <si>
    <t>Presă 250 l/oră</t>
  </si>
  <si>
    <t>buc</t>
  </si>
  <si>
    <t>lei</t>
  </si>
  <si>
    <t>Set mobilier birou</t>
  </si>
  <si>
    <t>Laptop</t>
  </si>
  <si>
    <t>Agregat de răcire</t>
  </si>
  <si>
    <t>Chirie hală</t>
  </si>
  <si>
    <t>luni</t>
  </si>
  <si>
    <t>Cantitate</t>
  </si>
  <si>
    <t>9.1</t>
  </si>
  <si>
    <t>Salariu brut Programator linie producție 8h</t>
  </si>
  <si>
    <t>Salariu brut Operator 8h</t>
  </si>
  <si>
    <t>Salariu brut Administrator 8h</t>
  </si>
  <si>
    <t>12</t>
  </si>
  <si>
    <t>Servicii de promovare</t>
  </si>
  <si>
    <t>pachet</t>
  </si>
  <si>
    <t>Categorie cheltuieli</t>
  </si>
  <si>
    <t>Valori (lei)</t>
  </si>
  <si>
    <t>Surse de finanțare (lei)</t>
  </si>
  <si>
    <t>Eligibile</t>
  </si>
  <si>
    <t>Neeligibile</t>
  </si>
  <si>
    <t>Ajutor minimis</t>
  </si>
  <si>
    <t>Contributie pr.</t>
  </si>
  <si>
    <t>a</t>
  </si>
  <si>
    <t>b</t>
  </si>
  <si>
    <t>c</t>
  </si>
  <si>
    <t>d &lt;=b</t>
  </si>
  <si>
    <t>e = b + c - d</t>
  </si>
  <si>
    <t>A. Imobilizări necorporale</t>
  </si>
  <si>
    <t>B. Imobilizări corporale</t>
  </si>
  <si>
    <t>C. Cheltuieli curente</t>
  </si>
  <si>
    <t>Cheltuieli cu salariile personalului nou-angajat</t>
  </si>
  <si>
    <t>Cheltuieli cu salariile brute</t>
  </si>
  <si>
    <t>Cheltuieli cu deplasarea personalului întreprinderilor nou-înfiinţate:</t>
  </si>
  <si>
    <t>Cheltuieli pentru cazare</t>
  </si>
  <si>
    <t>Cheltuieli cu diurna personalului propriu</t>
  </si>
  <si>
    <t>Cheltuieli pentru transportul persoanelor (inclusiv transportul efectuat cu mijloacele de transport în comun sau taxi între gară, autogară sau port şi locul delegării ori locul de cazare, precum şi transportul efectuat pe distanța dintre locul de cazare şi locul delegării)</t>
  </si>
  <si>
    <t>Taxe şi asigurări de călătorie și asigurări medicale aferente deplasării</t>
  </si>
  <si>
    <t>Cheltuieli curente cu servicii specializate, pentru care beneficiarul ajutorului de minimis nu are expertiza necesară.</t>
  </si>
  <si>
    <t>Cheltuieli curente cu serviciile de administrare a clădirilor aferente funcţionării întreprinderilor.</t>
  </si>
  <si>
    <t>Cheltuieli curente cu serviciile de întreţinere şi reparare de echipamente şi mijloace de transport aferente funcţionării întreprinderilor.</t>
  </si>
  <si>
    <t>Cheltuieli curente cu servicii de arhivare a documentelor aferente funcţionării întreprinderilor.</t>
  </si>
  <si>
    <t>Cheltuieli financiare şi juridice (notariale) aferente funcţionării întreprinderilor</t>
  </si>
  <si>
    <t>D. TOTAL</t>
  </si>
  <si>
    <t>9.2</t>
  </si>
  <si>
    <t>9.3</t>
  </si>
  <si>
    <t>11.1</t>
  </si>
  <si>
    <t>11.2</t>
  </si>
  <si>
    <t>11.3</t>
  </si>
  <si>
    <t>11.4</t>
  </si>
  <si>
    <t xml:space="preserve">lei </t>
  </si>
  <si>
    <t>L 1</t>
  </si>
  <si>
    <t>L 2</t>
  </si>
  <si>
    <t>L 3</t>
  </si>
  <si>
    <t>L 4</t>
  </si>
  <si>
    <t>L 5</t>
  </si>
  <si>
    <t>L 6</t>
  </si>
  <si>
    <t>L 7</t>
  </si>
  <si>
    <t>L 8</t>
  </si>
  <si>
    <t>L 9</t>
  </si>
  <si>
    <t>L 10</t>
  </si>
  <si>
    <t>L 11</t>
  </si>
  <si>
    <t>L 12</t>
  </si>
  <si>
    <t xml:space="preserve">TOTAL </t>
  </si>
  <si>
    <t>T1</t>
  </si>
  <si>
    <t>T2</t>
  </si>
  <si>
    <t>Încasare subvenție</t>
  </si>
  <si>
    <t>Total</t>
  </si>
  <si>
    <t>Descriere</t>
  </si>
  <si>
    <t>L1</t>
  </si>
  <si>
    <t>L2</t>
  </si>
  <si>
    <t>L3</t>
  </si>
  <si>
    <t>L4</t>
  </si>
  <si>
    <t>L5</t>
  </si>
  <si>
    <t>L6</t>
  </si>
  <si>
    <t>L7</t>
  </si>
  <si>
    <t>L8</t>
  </si>
  <si>
    <t>L9</t>
  </si>
  <si>
    <t>L10</t>
  </si>
  <si>
    <t>L11</t>
  </si>
  <si>
    <t>L12</t>
  </si>
  <si>
    <t>Venituri din vânzarea de produse finite</t>
  </si>
  <si>
    <t>Venituri din prestarea de servicii</t>
  </si>
  <si>
    <t>Venituri din executarea de lucrări</t>
  </si>
  <si>
    <t>Venituri din vânzarea de mărfuri</t>
  </si>
  <si>
    <t>Venituri din subvenții pentru investiții recunoscute în perioada curentă</t>
  </si>
  <si>
    <t>Venituri din subvenții pentru acoperirea cheltuielilor curente</t>
  </si>
  <si>
    <t>Alte venituri din exploatare</t>
  </si>
  <si>
    <t>Venituri din exploatare totale</t>
  </si>
  <si>
    <t>Venituri financiare</t>
  </si>
  <si>
    <t>Venituri totale</t>
  </si>
  <si>
    <t>Cheltuieli cu materiile prime și materialele consumabile</t>
  </si>
  <si>
    <t>Alte cheltuieli materiale</t>
  </si>
  <si>
    <t>Cheltuieli cu utilităţile</t>
  </si>
  <si>
    <t>Cheltuieli cu amortizarea</t>
  </si>
  <si>
    <t>Cheltuieli pentru transportul persoanelor</t>
  </si>
  <si>
    <t>Cheltuieli cu taxe şi asigurări de călătorie și asigurări medicale aferente deplasării</t>
  </si>
  <si>
    <t>Cheltuieli cu chiria</t>
  </si>
  <si>
    <t>Cheltuieli cu ratele aferente contractelor de leasing operațional</t>
  </si>
  <si>
    <t>Cheltuieli cu comisoane bancare si notariale aferente funcţionării întreprinderilor</t>
  </si>
  <si>
    <t>Cheltuieli cu telecomunicațiile</t>
  </si>
  <si>
    <t>Alte cheltuieli de exploatare</t>
  </si>
  <si>
    <t>Cheltuieli din exploatare totale</t>
  </si>
  <si>
    <t>Cheltuieli financiare</t>
  </si>
  <si>
    <t>Cheltuieli totale</t>
  </si>
  <si>
    <t>Rezultatul brut</t>
  </si>
  <si>
    <t>Impozit pe veniturile microîntreprinderilor / impozit pe profit</t>
  </si>
  <si>
    <t>Rezultatul net</t>
  </si>
  <si>
    <t>Estimarea veniturilor din vânzarea de suc de fructe</t>
  </si>
  <si>
    <t>Venituri din vânzarea de suc de fructe</t>
  </si>
  <si>
    <t>Număr de zile lucrate pe lună</t>
  </si>
  <si>
    <t>Număr de ore lucrate pe zi în producție</t>
  </si>
  <si>
    <t>Fond de timp lunar pentru activitatea de producție (ore)</t>
  </si>
  <si>
    <t>Capacitatea de producție orară (l / oră)</t>
  </si>
  <si>
    <t>Capacitatea de producție lunară (l / lună)</t>
  </si>
  <si>
    <t>Capacitatea de producție lunară (cutii 3l / lună)</t>
  </si>
  <si>
    <t>Cantitate vândută (cutii)</t>
  </si>
  <si>
    <t>Cerere din partea pieței (cutii)</t>
  </si>
  <si>
    <t>Preț de vânzare (lei / cutie)</t>
  </si>
  <si>
    <t>mere</t>
  </si>
  <si>
    <t>ambalaje</t>
  </si>
  <si>
    <t>salarii brute</t>
  </si>
  <si>
    <t>CAM</t>
  </si>
  <si>
    <t>amortizare</t>
  </si>
  <si>
    <t>curent electric</t>
  </si>
  <si>
    <t>apa</t>
  </si>
  <si>
    <t>canalizare</t>
  </si>
  <si>
    <t>servicii de contabilitate</t>
  </si>
  <si>
    <t>promovare</t>
  </si>
  <si>
    <t>telecomunicatii</t>
  </si>
  <si>
    <t>SSM</t>
  </si>
  <si>
    <t>PSI</t>
  </si>
  <si>
    <t>transport</t>
  </si>
  <si>
    <t>gestiune deseuri</t>
  </si>
  <si>
    <t>chirie</t>
  </si>
  <si>
    <t>Estimarea cheltuielilor cu materiile prime</t>
  </si>
  <si>
    <t>Cantitate produsă (cutii)</t>
  </si>
  <si>
    <t>Consum specific (kg mere / cutie)</t>
  </si>
  <si>
    <t>Consum de mere (kg)</t>
  </si>
  <si>
    <t>Preț de achiziție (lei / kg)</t>
  </si>
  <si>
    <t>Cheltuieli cu merele</t>
  </si>
  <si>
    <t>Preț unitar ambalaje</t>
  </si>
  <si>
    <t>Cheltuieli cu ambalajele</t>
  </si>
  <si>
    <t>Estimarea cheltuielilor cu ambalajele</t>
  </si>
  <si>
    <t>Estimarea cheltuielilor cu salariile brute</t>
  </si>
  <si>
    <t>Număr de angajați</t>
  </si>
  <si>
    <t>Programator linie producție 8h</t>
  </si>
  <si>
    <t>Operator 8h</t>
  </si>
  <si>
    <t>Administrator 8h</t>
  </si>
  <si>
    <t>Salarii brute individuale lunare</t>
  </si>
  <si>
    <t>Număr de luni ale perioadei</t>
  </si>
  <si>
    <t>Cheltuieli cu salariile brute lunare</t>
  </si>
  <si>
    <t>Estimarea cheltuielilor cu contribuția asigurătorie pentru muncă</t>
  </si>
  <si>
    <t>Fondul de salarii brute</t>
  </si>
  <si>
    <t>Cota CAM</t>
  </si>
  <si>
    <t>Cheltuieli cu contribuția asigurătorie pentru muncă</t>
  </si>
  <si>
    <t>Estimarea cheltuielilor cu amortizarea</t>
  </si>
  <si>
    <t>Valori brute</t>
  </si>
  <si>
    <t>Durate de serviciu normale (ani)</t>
  </si>
  <si>
    <t>Amortizare</t>
  </si>
  <si>
    <t>Estimarea cheltuielilor cu chiria</t>
  </si>
  <si>
    <t>Arie închiriată (mp)</t>
  </si>
  <si>
    <t>Tarif unitar (lei / mp)</t>
  </si>
  <si>
    <t>Consum mediu lunar laptop, iluminat hală și birou (Kwh)</t>
  </si>
  <si>
    <t>Consm mediu lunar agregat de răcire (Kwh)</t>
  </si>
  <si>
    <t>Consm fix mediu lunar total</t>
  </si>
  <si>
    <t>Tarif unitar (lei / Kwh)</t>
  </si>
  <si>
    <t>Cheltuieli fixe cu energia electrică</t>
  </si>
  <si>
    <t>Estimarea cheltuielilor fixe cu energia electrică</t>
  </si>
  <si>
    <t>Estimarea cheltuielilor variabile cu energia electrică</t>
  </si>
  <si>
    <t>Cantitate produsă (l)</t>
  </si>
  <si>
    <t>Consum specific de electricitate (Kwh / 1000 l)</t>
  </si>
  <si>
    <t>Consm variabil mediu lunar total</t>
  </si>
  <si>
    <t>Cheltuieli variabile cu energia electrică</t>
  </si>
  <si>
    <t>Estimarea cheltuielilor cu apa</t>
  </si>
  <si>
    <t>Consum specific de apa (l apa / 1000 l suc)</t>
  </si>
  <si>
    <t>Tarif unitar (lei / mc)</t>
  </si>
  <si>
    <t>Cheltuieli cu apa</t>
  </si>
  <si>
    <t>Consm mediu lunar total (mc)</t>
  </si>
  <si>
    <t>20</t>
  </si>
  <si>
    <t>Buget detaliat</t>
  </si>
  <si>
    <t>Cheltuieli cu achiziția de imobilizări corporale (altele decât terenuri, imobile, autoturisme sau vehicule pentru transportul de marfă)</t>
  </si>
  <si>
    <t>Achiziționarea de servicii de actualizare şi dezvoltare de aplicaţii informatice</t>
  </si>
  <si>
    <t>Achiziționarea de brevete, licenţe, concesiuni,  mărci comerciale, drepturi şi active similare</t>
  </si>
  <si>
    <t>1</t>
  </si>
  <si>
    <t>2</t>
  </si>
  <si>
    <t>3</t>
  </si>
  <si>
    <t>4</t>
  </si>
  <si>
    <t>Cheltuielile aferente garanțiilor oferite de bănci sau alte instituții financiare</t>
  </si>
  <si>
    <t>Cheltuieli cu achiziția de materii prime și materiale consumabile</t>
  </si>
  <si>
    <t>Achiziţionare de publicaţii, cărţi, reviste de specialitate relevante pentru  activitatea propusă prin planul de afaceri, în format tipărit şi/sau electronic</t>
  </si>
  <si>
    <t xml:space="preserve">Cheltuieli cu obiecte de inventar </t>
  </si>
  <si>
    <t>Venituri asimilate salariilor pentru experți proprii / cooptați</t>
  </si>
  <si>
    <t>Cheltuieli curente cu utilităţile aferente funcţionării întreprinderilor</t>
  </si>
  <si>
    <t>Contribuţia asigurătorie pentru muncă</t>
  </si>
  <si>
    <t>Amortizare de active aferente funcţionării întreprinderilor</t>
  </si>
  <si>
    <t>Cheltuieli de leasing fără achiziție (leasing operațional) aferente funcţionării întreprinderilor (rate de leasing operațional plătite de întreprindere pentru: echipamente, vehicule, diverse bunuri mobile și imobile)</t>
  </si>
  <si>
    <t>Cheltuieli curente cu închirierea de sedii (inclusiv depozite), spații pentru desfășurarea diverselor activități ale întreprinderii, echipamente, vehicule, diverse bunuri</t>
  </si>
  <si>
    <t>Cheltuieli curente cu servicii specializate, pentru care beneficiarul ajutorului de minimis nu are expertiza necesară</t>
  </si>
  <si>
    <t>Cheltuieli curente cu serviciile de administrare a clădirilor aferente funcţionării întreprinderilor</t>
  </si>
  <si>
    <t>Cheltuieli curente cu serviciile de întreţinere şi reparare de echipamente şi mijloace de transport aferente funcţionării întreprinderilor</t>
  </si>
  <si>
    <t>Cheltuieli curente cu servicii de arhivare a documentelor aferente funcţionării întreprinderilor</t>
  </si>
  <si>
    <t>Conectare la reţele informatice aferente funcţionării întreprinderilor</t>
  </si>
  <si>
    <t>Cheltuieli de informare şi publicitate aferente funcționării întreprinderilor</t>
  </si>
  <si>
    <t>Cheltuieli cu servicii de întreţinere a aplicaţiilor informatice</t>
  </si>
  <si>
    <t>Cheltuieli cu serviciile de prelucrare a datelor</t>
  </si>
  <si>
    <t>Bugetul proiectului</t>
  </si>
  <si>
    <t>Grafic de implementare a proiectului</t>
  </si>
  <si>
    <t>-</t>
  </si>
  <si>
    <t>Cheltuieli cu contribuţia asigurătorie pentru muncă</t>
  </si>
  <si>
    <t>Pragul de rentabilitate valoric</t>
  </si>
  <si>
    <t>Cheltuieli din exploatare fixe</t>
  </si>
  <si>
    <t>Cheltuieli din exploatare variabile</t>
  </si>
  <si>
    <t>Cifra de afaceri</t>
  </si>
  <si>
    <t>Cifra de afaceri aferentă pragului de rentabilitate</t>
  </si>
  <si>
    <t>Anul 0</t>
  </si>
  <si>
    <t>Anul 1</t>
  </si>
  <si>
    <t>Anul 2</t>
  </si>
  <si>
    <t>Anul 3</t>
  </si>
  <si>
    <t>Anul 4</t>
  </si>
  <si>
    <t>Buget lunar de venituri și cheltuieli aferent perioadei de implementare</t>
  </si>
  <si>
    <t>Cheltuieli cu comisioane aferente garanțiilor oferite de bănci sau alte instituții financiare</t>
  </si>
  <si>
    <t>Linie BP</t>
  </si>
  <si>
    <t>Buget de investiții</t>
  </si>
  <si>
    <t>Denumire post</t>
  </si>
  <si>
    <t>Lună ocupare</t>
  </si>
  <si>
    <t>Normă</t>
  </si>
  <si>
    <t>Absolvent</t>
  </si>
  <si>
    <t>8 h / zi</t>
  </si>
  <si>
    <t>Nu</t>
  </si>
  <si>
    <t>Da</t>
  </si>
  <si>
    <t>Locuri de muncă nou-create</t>
  </si>
  <si>
    <t>Salariu brut (lei)</t>
  </si>
  <si>
    <t>CAEN</t>
  </si>
  <si>
    <t>Decriere</t>
  </si>
  <si>
    <t>Categorii de produse / servicii / lucrări / mărfuri</t>
  </si>
  <si>
    <t>Suc de mere</t>
  </si>
  <si>
    <t>Buget lunar de venituri și cheltuieli anual</t>
  </si>
  <si>
    <t>Obiective</t>
  </si>
  <si>
    <t>An 0</t>
  </si>
  <si>
    <t>An 1*</t>
  </si>
  <si>
    <t>An 2</t>
  </si>
  <si>
    <t>An 3</t>
  </si>
  <si>
    <t>An 4</t>
  </si>
  <si>
    <t>Număr de întreprinderi funcționale</t>
  </si>
  <si>
    <t>Număr de locuri de muncă menținute</t>
  </si>
  <si>
    <t>Resursă</t>
  </si>
  <si>
    <t>Caracteristici tehnice principale</t>
  </si>
</sst>
</file>

<file path=xl/styles.xml><?xml version="1.0" encoding="utf-8"?>
<styleSheet xmlns="http://schemas.openxmlformats.org/spreadsheetml/2006/main">
  <fonts count="11">
    <font>
      <sz val="11"/>
      <color theme="1"/>
      <name val="Calibri"/>
      <family val="2"/>
      <scheme val="minor"/>
    </font>
    <font>
      <b/>
      <sz val="11"/>
      <color theme="1"/>
      <name val="Calibri"/>
      <family val="2"/>
      <scheme val="minor"/>
    </font>
    <font>
      <sz val="11"/>
      <color rgb="FF000000"/>
      <name val="Calibri"/>
      <family val="2"/>
    </font>
    <font>
      <u/>
      <sz val="12"/>
      <color rgb="FF000000"/>
      <name val="Times New Roman"/>
      <family val="1"/>
    </font>
    <font>
      <sz val="12"/>
      <color rgb="FF000000"/>
      <name val="Times New Roman"/>
      <family val="1"/>
    </font>
    <font>
      <u/>
      <sz val="11"/>
      <color rgb="FF000000"/>
      <name val="Calibri"/>
      <family val="2"/>
    </font>
    <font>
      <sz val="11"/>
      <color rgb="FFFF0000"/>
      <name val="Calibri"/>
      <family val="2"/>
      <scheme val="minor"/>
    </font>
    <font>
      <sz val="11"/>
      <color theme="1"/>
      <name val="Calibri"/>
      <family val="2"/>
      <scheme val="minor"/>
    </font>
    <font>
      <sz val="10"/>
      <color rgb="FF000000"/>
      <name val="Times New Roman"/>
      <family val="1"/>
    </font>
    <font>
      <sz val="10"/>
      <color theme="1"/>
      <name val="Times New Roman"/>
      <family val="1"/>
    </font>
    <font>
      <sz val="11"/>
      <color theme="1"/>
      <name val="Times New Roman"/>
      <family val="1"/>
    </font>
  </fonts>
  <fills count="8">
    <fill>
      <patternFill patternType="none"/>
    </fill>
    <fill>
      <patternFill patternType="gray125"/>
    </fill>
    <fill>
      <patternFill patternType="solid">
        <fgColor rgb="FFD8D8D8"/>
        <bgColor indexed="64"/>
      </patternFill>
    </fill>
    <fill>
      <patternFill patternType="solid">
        <fgColor rgb="FFF2F2F2"/>
        <bgColor indexed="64"/>
      </patternFill>
    </fill>
    <fill>
      <patternFill patternType="solid">
        <fgColor rgb="FFD9D9D9"/>
        <bgColor indexed="64"/>
      </patternFill>
    </fill>
    <fill>
      <patternFill patternType="solid">
        <fgColor rgb="FF00FF00"/>
        <bgColor indexed="64"/>
      </patternFill>
    </fill>
    <fill>
      <patternFill patternType="solid">
        <fgColor theme="0" tint="-4.9989318521683403E-2"/>
        <bgColor indexed="64"/>
      </patternFill>
    </fill>
    <fill>
      <patternFill patternType="solid">
        <fgColor rgb="FF40404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9" fontId="7" fillId="0" borderId="0" applyFont="0" applyFill="0" applyBorder="0" applyAlignment="0" applyProtection="0"/>
  </cellStyleXfs>
  <cellXfs count="71">
    <xf numFmtId="0" fontId="0" fillId="0" borderId="0" xfId="0"/>
    <xf numFmtId="0" fontId="0" fillId="0" borderId="0" xfId="0" applyAlignment="1">
      <alignment horizontal="center"/>
    </xf>
    <xf numFmtId="49" fontId="0" fillId="0" borderId="0" xfId="0" applyNumberFormat="1" applyAlignment="1">
      <alignment horizontal="center"/>
    </xf>
    <xf numFmtId="3" fontId="0" fillId="0" borderId="0" xfId="0" applyNumberFormat="1" applyAlignment="1">
      <alignment horizontal="center"/>
    </xf>
    <xf numFmtId="3" fontId="0" fillId="0" borderId="0" xfId="0" applyNumberFormat="1"/>
    <xf numFmtId="0" fontId="0" fillId="0" borderId="1" xfId="0" applyBorder="1" applyAlignment="1">
      <alignment horizontal="center"/>
    </xf>
    <xf numFmtId="49" fontId="0" fillId="0" borderId="1" xfId="0" applyNumberFormat="1" applyBorder="1" applyAlignment="1">
      <alignment horizontal="center"/>
    </xf>
    <xf numFmtId="0" fontId="0" fillId="0" borderId="1" xfId="0" applyBorder="1"/>
    <xf numFmtId="3" fontId="0" fillId="0" borderId="1" xfId="0" applyNumberFormat="1" applyBorder="1"/>
    <xf numFmtId="0" fontId="2" fillId="0" borderId="0" xfId="0" applyFont="1" applyAlignment="1">
      <alignment horizontal="center"/>
    </xf>
    <xf numFmtId="49" fontId="0" fillId="0" borderId="0" xfId="0" applyNumberFormat="1" applyAlignment="1">
      <alignment vertical="center"/>
    </xf>
    <xf numFmtId="4" fontId="6" fillId="0" borderId="0" xfId="0" applyNumberFormat="1" applyFont="1"/>
    <xf numFmtId="17" fontId="0" fillId="0" borderId="0" xfId="0" applyNumberFormat="1"/>
    <xf numFmtId="0" fontId="2" fillId="0" borderId="1" xfId="0" applyFont="1" applyFill="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left"/>
    </xf>
    <xf numFmtId="3" fontId="2" fillId="0" borderId="1" xfId="0" applyNumberFormat="1" applyFont="1" applyBorder="1" applyAlignment="1">
      <alignment horizontal="right"/>
    </xf>
    <xf numFmtId="3" fontId="0" fillId="0" borderId="1" xfId="0" applyNumberFormat="1" applyBorder="1" applyAlignment="1">
      <alignment horizontal="right"/>
    </xf>
    <xf numFmtId="0" fontId="8" fillId="0" borderId="1" xfId="0" applyFont="1" applyBorder="1" applyAlignment="1">
      <alignment horizontal="center" wrapText="1"/>
    </xf>
    <xf numFmtId="0" fontId="8" fillId="0" borderId="1" xfId="0" applyFont="1" applyBorder="1" applyAlignment="1">
      <alignment horizontal="left" wrapText="1"/>
    </xf>
    <xf numFmtId="0" fontId="8" fillId="0" borderId="1" xfId="0" applyFont="1" applyBorder="1" applyAlignment="1">
      <alignment horizontal="justify" wrapText="1"/>
    </xf>
    <xf numFmtId="0" fontId="0" fillId="5" borderId="0" xfId="0" applyFill="1"/>
    <xf numFmtId="0" fontId="0" fillId="5" borderId="1" xfId="0" applyFill="1" applyBorder="1"/>
    <xf numFmtId="0" fontId="0" fillId="0" borderId="1" xfId="0" applyFill="1" applyBorder="1"/>
    <xf numFmtId="3" fontId="0" fillId="5" borderId="1" xfId="0" applyNumberFormat="1" applyFill="1" applyBorder="1"/>
    <xf numFmtId="3" fontId="0" fillId="0" borderId="1" xfId="0" applyNumberFormat="1" applyFill="1" applyBorder="1"/>
    <xf numFmtId="10" fontId="0" fillId="5" borderId="1" xfId="1" applyNumberFormat="1" applyFont="1" applyFill="1" applyBorder="1"/>
    <xf numFmtId="10" fontId="0" fillId="0" borderId="1" xfId="0" applyNumberFormat="1" applyBorder="1"/>
    <xf numFmtId="0" fontId="0" fillId="0" borderId="1" xfId="0" applyBorder="1" applyAlignment="1">
      <alignment horizontal="center"/>
    </xf>
    <xf numFmtId="49" fontId="2" fillId="0" borderId="1" xfId="0" applyNumberFormat="1" applyFont="1" applyBorder="1" applyAlignment="1">
      <alignment horizontal="center" vertical="center" wrapText="1"/>
    </xf>
    <xf numFmtId="4" fontId="0" fillId="0" borderId="1" xfId="0" applyNumberFormat="1" applyBorder="1"/>
    <xf numFmtId="4" fontId="0" fillId="0" borderId="1" xfId="0" applyNumberFormat="1" applyBorder="1" applyAlignment="1">
      <alignment horizontal="center"/>
    </xf>
    <xf numFmtId="4" fontId="1" fillId="0" borderId="1" xfId="0" applyNumberFormat="1"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4" fontId="0" fillId="2" borderId="1" xfId="0" applyNumberFormat="1" applyFill="1" applyBorder="1" applyAlignment="1">
      <alignment vertical="center"/>
    </xf>
    <xf numFmtId="0" fontId="4" fillId="0" borderId="1" xfId="0" applyFont="1" applyBorder="1" applyAlignment="1">
      <alignment horizontal="justify" vertical="center" wrapText="1"/>
    </xf>
    <xf numFmtId="4" fontId="0" fillId="0" borderId="1" xfId="0" applyNumberFormat="1" applyBorder="1" applyAlignment="1">
      <alignment vertical="center"/>
    </xf>
    <xf numFmtId="0" fontId="4" fillId="0" borderId="1" xfId="0" applyFont="1" applyBorder="1" applyAlignment="1">
      <alignment horizontal="left" vertical="center" wrapText="1"/>
    </xf>
    <xf numFmtId="3" fontId="8" fillId="0" borderId="1" xfId="0" applyNumberFormat="1" applyFont="1" applyBorder="1" applyAlignment="1">
      <alignment horizontal="right" wrapText="1"/>
    </xf>
    <xf numFmtId="3" fontId="9" fillId="3" borderId="1" xfId="0" applyNumberFormat="1" applyFont="1" applyFill="1" applyBorder="1" applyAlignment="1">
      <alignment horizontal="right" wrapText="1"/>
    </xf>
    <xf numFmtId="3" fontId="9" fillId="0" borderId="1" xfId="0" applyNumberFormat="1" applyFont="1" applyBorder="1" applyAlignment="1">
      <alignment horizontal="right" wrapText="1"/>
    </xf>
    <xf numFmtId="3" fontId="9" fillId="4" borderId="1" xfId="0" applyNumberFormat="1" applyFont="1" applyFill="1" applyBorder="1" applyAlignment="1">
      <alignment horizontal="right" wrapText="1"/>
    </xf>
    <xf numFmtId="0" fontId="9" fillId="0" borderId="0" xfId="0" applyFont="1" applyAlignment="1">
      <alignment horizontal="center"/>
    </xf>
    <xf numFmtId="0" fontId="9" fillId="0" borderId="1" xfId="0" applyFont="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wrapText="1"/>
    </xf>
    <xf numFmtId="3" fontId="9" fillId="0" borderId="1" xfId="0" applyNumberFormat="1" applyFont="1" applyBorder="1"/>
    <xf numFmtId="3" fontId="9" fillId="6" borderId="1" xfId="0" applyNumberFormat="1" applyFont="1" applyFill="1" applyBorder="1"/>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0" xfId="0" applyFill="1" applyAlignment="1">
      <alignment horizontal="center" vertical="center"/>
    </xf>
    <xf numFmtId="3" fontId="9" fillId="0" borderId="1" xfId="0" applyNumberFormat="1" applyFont="1" applyFill="1" applyBorder="1" applyAlignment="1">
      <alignment horizontal="right" wrapText="1"/>
    </xf>
    <xf numFmtId="0" fontId="0" fillId="0" borderId="2" xfId="0" applyBorder="1" applyAlignment="1">
      <alignment horizontal="center"/>
    </xf>
    <xf numFmtId="0" fontId="5"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49" fontId="0" fillId="0" borderId="2" xfId="0" applyNumberFormat="1" applyBorder="1" applyAlignment="1">
      <alignment horizontal="center" vertical="center"/>
    </xf>
    <xf numFmtId="0" fontId="3" fillId="0" borderId="1" xfId="0" applyFont="1" applyBorder="1" applyAlignment="1">
      <alignment horizontal="center" vertical="center" wrapText="1"/>
    </xf>
    <xf numFmtId="0" fontId="2" fillId="0" borderId="2" xfId="0" applyFont="1" applyBorder="1" applyAlignment="1">
      <alignment horizontal="center"/>
    </xf>
    <xf numFmtId="0" fontId="0" fillId="0" borderId="1" xfId="0" applyBorder="1" applyAlignment="1">
      <alignment horizontal="center"/>
    </xf>
    <xf numFmtId="0" fontId="0" fillId="0" borderId="2" xfId="0" applyBorder="1" applyAlignment="1">
      <alignment horizontal="center" vertical="center"/>
    </xf>
    <xf numFmtId="0" fontId="0" fillId="5" borderId="1" xfId="0" applyFill="1" applyBorder="1" applyAlignment="1">
      <alignment horizontal="center"/>
    </xf>
    <xf numFmtId="0" fontId="9" fillId="0" borderId="2" xfId="0" applyFont="1" applyBorder="1" applyAlignment="1">
      <alignment horizontal="center"/>
    </xf>
    <xf numFmtId="0" fontId="0" fillId="0" borderId="2" xfId="0" applyFill="1" applyBorder="1" applyAlignment="1">
      <alignment horizontal="center" vertical="center"/>
    </xf>
    <xf numFmtId="0" fontId="2" fillId="0" borderId="1" xfId="0" applyFont="1" applyBorder="1" applyAlignment="1">
      <alignment horizontal="center"/>
    </xf>
    <xf numFmtId="0" fontId="2" fillId="7" borderId="1" xfId="0" applyFont="1" applyFill="1" applyBorder="1" applyAlignment="1">
      <alignment horizontal="center"/>
    </xf>
    <xf numFmtId="0" fontId="10" fillId="0" borderId="1" xfId="0" applyFont="1" applyBorder="1" applyAlignment="1">
      <alignment horizontal="justify" vertical="top" wrapText="1"/>
    </xf>
    <xf numFmtId="0" fontId="10" fillId="0" borderId="1" xfId="0" applyFont="1" applyBorder="1" applyAlignment="1">
      <alignment horizontal="center" vertical="top" wrapText="1"/>
    </xf>
  </cellXfs>
  <cellStyles count="2">
    <cellStyle name="Normal" xfId="0" builtinId="0"/>
    <cellStyle name="Percent" xfId="1" builtinId="5"/>
  </cellStyles>
  <dxfs count="1">
    <dxf>
      <fill>
        <patternFill>
          <bgColor theme="9" tint="-0.24994659260841701"/>
        </patternFill>
      </fill>
    </dxf>
  </dxfs>
  <tableStyles count="0" defaultTableStyle="TableStyleMedium9" defaultPivotStyle="PivotStyleLight16"/>
  <colors>
    <mruColors>
      <color rgb="FF00FF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3:H5"/>
  <sheetViews>
    <sheetView tabSelected="1" workbookViewId="0">
      <selection activeCell="K15" sqref="J14:K15"/>
    </sheetView>
  </sheetViews>
  <sheetFormatPr defaultRowHeight="14.4"/>
  <cols>
    <col min="3" max="3" width="41.77734375" customWidth="1"/>
  </cols>
  <sheetData>
    <row r="3" spans="2:8">
      <c r="B3" s="14" t="s">
        <v>0</v>
      </c>
      <c r="C3" s="15" t="s">
        <v>252</v>
      </c>
      <c r="D3" s="14" t="s">
        <v>253</v>
      </c>
      <c r="E3" s="14" t="s">
        <v>254</v>
      </c>
      <c r="F3" s="14" t="s">
        <v>255</v>
      </c>
      <c r="G3" s="14" t="s">
        <v>256</v>
      </c>
      <c r="H3" s="14" t="s">
        <v>257</v>
      </c>
    </row>
    <row r="4" spans="2:8">
      <c r="B4" s="14">
        <v>1</v>
      </c>
      <c r="C4" s="15" t="s">
        <v>258</v>
      </c>
      <c r="D4" s="14">
        <v>1</v>
      </c>
      <c r="E4" s="14">
        <v>1</v>
      </c>
      <c r="F4" s="14">
        <v>1</v>
      </c>
      <c r="G4" s="14">
        <v>1</v>
      </c>
      <c r="H4" s="14">
        <v>1</v>
      </c>
    </row>
    <row r="5" spans="2:8">
      <c r="B5" s="14">
        <v>2</v>
      </c>
      <c r="C5" s="15" t="s">
        <v>259</v>
      </c>
      <c r="D5" s="67">
        <v>3</v>
      </c>
      <c r="E5" s="67"/>
      <c r="F5" s="68"/>
      <c r="G5" s="68"/>
      <c r="H5" s="68"/>
    </row>
  </sheetData>
  <mergeCells count="1">
    <mergeCell ref="D5:E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B3:H174"/>
  <sheetViews>
    <sheetView zoomScale="115" zoomScaleNormal="115" workbookViewId="0">
      <selection activeCell="K17" sqref="K17"/>
    </sheetView>
  </sheetViews>
  <sheetFormatPr defaultRowHeight="14.4"/>
  <cols>
    <col min="1" max="1" width="2.33203125" customWidth="1"/>
    <col min="2" max="2" width="6" style="52" bestFit="1" customWidth="1"/>
    <col min="3" max="3" width="55.5546875" customWidth="1"/>
  </cols>
  <sheetData>
    <row r="3" spans="2:8">
      <c r="B3" s="66" t="s">
        <v>251</v>
      </c>
      <c r="C3" s="66"/>
      <c r="D3" s="66"/>
      <c r="E3" s="66"/>
      <c r="F3" s="66"/>
      <c r="G3" s="66"/>
      <c r="H3" s="1" t="s">
        <v>16</v>
      </c>
    </row>
    <row r="4" spans="2:8">
      <c r="B4" s="49" t="s">
        <v>0</v>
      </c>
      <c r="C4" s="19" t="s">
        <v>82</v>
      </c>
      <c r="D4" s="18" t="s">
        <v>229</v>
      </c>
      <c r="E4" s="18" t="s">
        <v>230</v>
      </c>
      <c r="F4" s="18" t="s">
        <v>231</v>
      </c>
      <c r="G4" s="18" t="s">
        <v>232</v>
      </c>
      <c r="H4" s="18" t="s">
        <v>233</v>
      </c>
    </row>
    <row r="5" spans="2:8">
      <c r="B5" s="49">
        <v>1</v>
      </c>
      <c r="C5" s="19" t="s">
        <v>95</v>
      </c>
      <c r="D5" s="39">
        <f>D65</f>
        <v>0</v>
      </c>
      <c r="E5" s="39">
        <f>E65</f>
        <v>0</v>
      </c>
      <c r="F5" s="39">
        <f>F65</f>
        <v>0</v>
      </c>
      <c r="G5" s="39">
        <f>G65</f>
        <v>0</v>
      </c>
      <c r="H5" s="39">
        <f>H65</f>
        <v>0</v>
      </c>
    </row>
    <row r="6" spans="2:8">
      <c r="B6" s="49">
        <v>2</v>
      </c>
      <c r="C6" s="19" t="s">
        <v>96</v>
      </c>
      <c r="D6" s="39"/>
      <c r="E6" s="39"/>
      <c r="F6" s="39"/>
      <c r="G6" s="39"/>
      <c r="H6" s="39"/>
    </row>
    <row r="7" spans="2:8">
      <c r="B7" s="49">
        <v>3</v>
      </c>
      <c r="C7" s="19" t="s">
        <v>97</v>
      </c>
      <c r="D7" s="39"/>
      <c r="E7" s="39"/>
      <c r="F7" s="39"/>
      <c r="G7" s="39"/>
      <c r="H7" s="39"/>
    </row>
    <row r="8" spans="2:8">
      <c r="B8" s="49">
        <v>4</v>
      </c>
      <c r="C8" s="19" t="s">
        <v>98</v>
      </c>
      <c r="D8" s="39"/>
      <c r="E8" s="39"/>
      <c r="F8" s="39"/>
      <c r="G8" s="39"/>
      <c r="H8" s="39"/>
    </row>
    <row r="9" spans="2:8">
      <c r="B9" s="49">
        <v>5</v>
      </c>
      <c r="C9" s="19" t="s">
        <v>99</v>
      </c>
      <c r="D9" s="39"/>
      <c r="E9" s="39"/>
      <c r="F9" s="39"/>
      <c r="G9" s="39"/>
      <c r="H9" s="39"/>
    </row>
    <row r="10" spans="2:8">
      <c r="B10" s="49">
        <v>6</v>
      </c>
      <c r="C10" s="19" t="s">
        <v>100</v>
      </c>
      <c r="D10" s="39"/>
      <c r="E10" s="39"/>
      <c r="F10" s="39"/>
      <c r="G10" s="39"/>
      <c r="H10" s="39"/>
    </row>
    <row r="11" spans="2:8">
      <c r="B11" s="49">
        <v>7</v>
      </c>
      <c r="C11" s="19" t="s">
        <v>101</v>
      </c>
      <c r="D11" s="39"/>
      <c r="E11" s="39"/>
      <c r="F11" s="39"/>
      <c r="G11" s="39"/>
      <c r="H11" s="39"/>
    </row>
    <row r="12" spans="2:8">
      <c r="B12" s="49">
        <v>8</v>
      </c>
      <c r="C12" s="19" t="s">
        <v>102</v>
      </c>
      <c r="D12" s="40">
        <f>SUM(D5:D11)</f>
        <v>0</v>
      </c>
      <c r="E12" s="40">
        <f t="shared" ref="E12:H12" si="0">SUM(E5:E11)</f>
        <v>0</v>
      </c>
      <c r="F12" s="40">
        <f t="shared" si="0"/>
        <v>0</v>
      </c>
      <c r="G12" s="40">
        <f t="shared" si="0"/>
        <v>0</v>
      </c>
      <c r="H12" s="40">
        <f t="shared" si="0"/>
        <v>0</v>
      </c>
    </row>
    <row r="13" spans="2:8">
      <c r="B13" s="49">
        <v>9</v>
      </c>
      <c r="C13" s="19" t="s">
        <v>103</v>
      </c>
      <c r="D13" s="41"/>
      <c r="E13" s="41"/>
      <c r="F13" s="41"/>
      <c r="G13" s="41"/>
      <c r="H13" s="41"/>
    </row>
    <row r="14" spans="2:8">
      <c r="B14" s="49">
        <v>10</v>
      </c>
      <c r="C14" s="19" t="s">
        <v>104</v>
      </c>
      <c r="D14" s="40">
        <f>D12+D13</f>
        <v>0</v>
      </c>
      <c r="E14" s="40">
        <f t="shared" ref="E14:H14" si="1">E12+E13</f>
        <v>0</v>
      </c>
      <c r="F14" s="40">
        <f t="shared" si="1"/>
        <v>0</v>
      </c>
      <c r="G14" s="40">
        <f t="shared" si="1"/>
        <v>0</v>
      </c>
      <c r="H14" s="40">
        <f t="shared" si="1"/>
        <v>0</v>
      </c>
    </row>
    <row r="15" spans="2:8" ht="27">
      <c r="B15" s="49">
        <v>11</v>
      </c>
      <c r="C15" s="19" t="s">
        <v>235</v>
      </c>
      <c r="D15" s="53"/>
      <c r="E15" s="53"/>
      <c r="F15" s="53"/>
      <c r="G15" s="53"/>
      <c r="H15" s="53"/>
    </row>
    <row r="16" spans="2:8">
      <c r="B16" s="49">
        <v>12</v>
      </c>
      <c r="C16" s="19" t="s">
        <v>105</v>
      </c>
      <c r="D16" s="39">
        <f>D74</f>
        <v>0</v>
      </c>
      <c r="E16" s="39">
        <f t="shared" ref="E16:H16" si="2">E74</f>
        <v>0</v>
      </c>
      <c r="F16" s="39">
        <f t="shared" si="2"/>
        <v>0</v>
      </c>
      <c r="G16" s="39">
        <f t="shared" si="2"/>
        <v>0</v>
      </c>
      <c r="H16" s="39">
        <f t="shared" si="2"/>
        <v>0</v>
      </c>
    </row>
    <row r="17" spans="2:8">
      <c r="B17" s="49">
        <v>13</v>
      </c>
      <c r="C17" s="19" t="s">
        <v>106</v>
      </c>
      <c r="D17" s="39">
        <f>D81</f>
        <v>0</v>
      </c>
      <c r="E17" s="39">
        <f t="shared" ref="E17:H17" si="3">E81</f>
        <v>0</v>
      </c>
      <c r="F17" s="39">
        <f t="shared" si="3"/>
        <v>0</v>
      </c>
      <c r="G17" s="39">
        <f t="shared" si="3"/>
        <v>0</v>
      </c>
      <c r="H17" s="39">
        <f t="shared" si="3"/>
        <v>0</v>
      </c>
    </row>
    <row r="18" spans="2:8">
      <c r="B18" s="49">
        <v>14</v>
      </c>
      <c r="C18" s="19" t="s">
        <v>107</v>
      </c>
      <c r="D18" s="39">
        <f>D156+D165+D174</f>
        <v>0</v>
      </c>
      <c r="E18" s="39">
        <f t="shared" ref="E18:H18" si="4">E156+E165+E174</f>
        <v>0</v>
      </c>
      <c r="F18" s="39">
        <f t="shared" si="4"/>
        <v>46</v>
      </c>
      <c r="G18" s="39">
        <f t="shared" si="4"/>
        <v>46</v>
      </c>
      <c r="H18" s="39">
        <f t="shared" si="4"/>
        <v>46</v>
      </c>
    </row>
    <row r="19" spans="2:8">
      <c r="B19" s="49">
        <v>15</v>
      </c>
      <c r="C19" s="19" t="s">
        <v>46</v>
      </c>
      <c r="D19" s="39">
        <f>D95</f>
        <v>0</v>
      </c>
      <c r="E19" s="39">
        <f t="shared" ref="E19:H19" si="5">E95</f>
        <v>0</v>
      </c>
      <c r="F19" s="39">
        <f t="shared" si="5"/>
        <v>0</v>
      </c>
      <c r="G19" s="39">
        <f t="shared" si="5"/>
        <v>0</v>
      </c>
      <c r="H19" s="39">
        <f t="shared" si="5"/>
        <v>11550</v>
      </c>
    </row>
    <row r="20" spans="2:8">
      <c r="B20" s="49">
        <v>16</v>
      </c>
      <c r="C20" s="19" t="s">
        <v>223</v>
      </c>
      <c r="D20" s="39">
        <f>D102</f>
        <v>0</v>
      </c>
      <c r="E20" s="39">
        <f t="shared" ref="E20:H20" si="6">E102</f>
        <v>0</v>
      </c>
      <c r="F20" s="39">
        <f t="shared" si="6"/>
        <v>0</v>
      </c>
      <c r="G20" s="39">
        <f t="shared" si="6"/>
        <v>0</v>
      </c>
      <c r="H20" s="39">
        <f t="shared" si="6"/>
        <v>260</v>
      </c>
    </row>
    <row r="21" spans="2:8">
      <c r="B21" s="49">
        <v>17</v>
      </c>
      <c r="C21" s="19" t="s">
        <v>108</v>
      </c>
      <c r="D21" s="39">
        <f>D140</f>
        <v>0</v>
      </c>
      <c r="E21" s="39">
        <f t="shared" ref="E21:H21" si="7">E140</f>
        <v>0</v>
      </c>
      <c r="F21" s="39">
        <f t="shared" si="7"/>
        <v>0</v>
      </c>
      <c r="G21" s="39">
        <f t="shared" si="7"/>
        <v>0</v>
      </c>
      <c r="H21" s="39">
        <f t="shared" si="7"/>
        <v>0</v>
      </c>
    </row>
    <row r="22" spans="2:8">
      <c r="B22" s="49">
        <v>18</v>
      </c>
      <c r="C22" s="19" t="s">
        <v>48</v>
      </c>
      <c r="D22" s="39"/>
      <c r="E22" s="39"/>
      <c r="F22" s="39"/>
      <c r="G22" s="39"/>
      <c r="H22" s="39"/>
    </row>
    <row r="23" spans="2:8">
      <c r="B23" s="49">
        <v>19</v>
      </c>
      <c r="C23" s="19" t="s">
        <v>49</v>
      </c>
      <c r="D23" s="39"/>
      <c r="E23" s="39"/>
      <c r="F23" s="39"/>
      <c r="G23" s="39"/>
      <c r="H23" s="39"/>
    </row>
    <row r="24" spans="2:8">
      <c r="B24" s="49">
        <v>20</v>
      </c>
      <c r="C24" s="19" t="s">
        <v>109</v>
      </c>
      <c r="D24" s="39"/>
      <c r="E24" s="39"/>
      <c r="F24" s="39"/>
      <c r="G24" s="39"/>
      <c r="H24" s="39"/>
    </row>
    <row r="25" spans="2:8" ht="27">
      <c r="B25" s="49">
        <v>21</v>
      </c>
      <c r="C25" s="19" t="s">
        <v>110</v>
      </c>
      <c r="D25" s="39"/>
      <c r="E25" s="39"/>
      <c r="F25" s="39"/>
      <c r="G25" s="39"/>
      <c r="H25" s="39"/>
    </row>
    <row r="26" spans="2:8">
      <c r="B26" s="49">
        <v>22</v>
      </c>
      <c r="C26" s="19" t="s">
        <v>111</v>
      </c>
      <c r="D26" s="39">
        <f>D147</f>
        <v>0</v>
      </c>
      <c r="E26" s="39">
        <f t="shared" ref="E26:H26" si="8">E147</f>
        <v>0</v>
      </c>
      <c r="F26" s="39">
        <f t="shared" si="8"/>
        <v>3000</v>
      </c>
      <c r="G26" s="39">
        <f t="shared" si="8"/>
        <v>3000</v>
      </c>
      <c r="H26" s="39">
        <f t="shared" si="8"/>
        <v>3000</v>
      </c>
    </row>
    <row r="27" spans="2:8">
      <c r="B27" s="49">
        <v>23</v>
      </c>
      <c r="C27" s="19" t="s">
        <v>112</v>
      </c>
      <c r="D27" s="39"/>
      <c r="E27" s="39"/>
      <c r="F27" s="39"/>
      <c r="G27" s="39"/>
      <c r="H27" s="39"/>
    </row>
    <row r="28" spans="2:8" ht="27">
      <c r="B28" s="49">
        <v>24</v>
      </c>
      <c r="C28" s="20" t="s">
        <v>52</v>
      </c>
      <c r="D28" s="39"/>
      <c r="E28" s="39"/>
      <c r="F28" s="39"/>
      <c r="G28" s="39"/>
      <c r="H28" s="39"/>
    </row>
    <row r="29" spans="2:8" ht="27">
      <c r="B29" s="49">
        <v>25</v>
      </c>
      <c r="C29" s="20" t="s">
        <v>53</v>
      </c>
      <c r="D29" s="39"/>
      <c r="E29" s="39"/>
      <c r="F29" s="39"/>
      <c r="G29" s="39"/>
      <c r="H29" s="39"/>
    </row>
    <row r="30" spans="2:8" ht="40.200000000000003">
      <c r="B30" s="49">
        <v>26</v>
      </c>
      <c r="C30" s="20" t="s">
        <v>54</v>
      </c>
      <c r="D30" s="39"/>
      <c r="E30" s="39"/>
      <c r="F30" s="39"/>
      <c r="G30" s="39"/>
      <c r="H30" s="39"/>
    </row>
    <row r="31" spans="2:8" ht="27">
      <c r="B31" s="49">
        <v>27</v>
      </c>
      <c r="C31" s="20" t="s">
        <v>55</v>
      </c>
      <c r="D31" s="39"/>
      <c r="E31" s="39"/>
      <c r="F31" s="39"/>
      <c r="G31" s="39"/>
      <c r="H31" s="39"/>
    </row>
    <row r="32" spans="2:8" ht="27">
      <c r="B32" s="49">
        <v>28</v>
      </c>
      <c r="C32" s="20" t="s">
        <v>113</v>
      </c>
      <c r="D32" s="39"/>
      <c r="E32" s="39"/>
      <c r="F32" s="39"/>
      <c r="G32" s="39"/>
      <c r="H32" s="39"/>
    </row>
    <row r="33" spans="2:8">
      <c r="B33" s="49">
        <v>29</v>
      </c>
      <c r="C33" s="20" t="s">
        <v>114</v>
      </c>
      <c r="D33" s="39"/>
      <c r="E33" s="39"/>
      <c r="F33" s="39"/>
      <c r="G33" s="39"/>
      <c r="H33" s="39"/>
    </row>
    <row r="34" spans="2:8" ht="27">
      <c r="B34" s="49">
        <v>30</v>
      </c>
      <c r="C34" s="20" t="s">
        <v>217</v>
      </c>
      <c r="D34" s="39"/>
      <c r="E34" s="39"/>
      <c r="F34" s="39"/>
      <c r="G34" s="39"/>
      <c r="H34" s="39"/>
    </row>
    <row r="35" spans="2:8">
      <c r="B35" s="49">
        <v>31</v>
      </c>
      <c r="C35" s="20" t="s">
        <v>218</v>
      </c>
      <c r="D35" s="39"/>
      <c r="E35" s="39"/>
      <c r="F35" s="39"/>
      <c r="G35" s="39"/>
      <c r="H35" s="39"/>
    </row>
    <row r="36" spans="2:8">
      <c r="B36" s="49">
        <v>32</v>
      </c>
      <c r="C36" s="19" t="s">
        <v>219</v>
      </c>
      <c r="D36" s="39"/>
      <c r="E36" s="39"/>
      <c r="F36" s="39"/>
      <c r="G36" s="39"/>
      <c r="H36" s="39"/>
    </row>
    <row r="37" spans="2:8">
      <c r="B37" s="49">
        <v>33</v>
      </c>
      <c r="C37" s="20" t="s">
        <v>115</v>
      </c>
      <c r="D37" s="41"/>
      <c r="E37" s="41"/>
      <c r="F37" s="41"/>
      <c r="G37" s="41"/>
      <c r="H37" s="41"/>
    </row>
    <row r="38" spans="2:8">
      <c r="B38" s="49">
        <v>34</v>
      </c>
      <c r="C38" s="20" t="s">
        <v>116</v>
      </c>
      <c r="D38" s="40">
        <f>SUM(D15:D37)</f>
        <v>0</v>
      </c>
      <c r="E38" s="40">
        <f t="shared" ref="E38:H38" si="9">SUM(E15:E37)</f>
        <v>0</v>
      </c>
      <c r="F38" s="40">
        <f t="shared" si="9"/>
        <v>3046</v>
      </c>
      <c r="G38" s="40">
        <f t="shared" si="9"/>
        <v>3046</v>
      </c>
      <c r="H38" s="40">
        <f t="shared" si="9"/>
        <v>14856</v>
      </c>
    </row>
    <row r="39" spans="2:8">
      <c r="B39" s="49">
        <v>35</v>
      </c>
      <c r="C39" s="20" t="s">
        <v>117</v>
      </c>
      <c r="D39" s="39"/>
      <c r="E39" s="39"/>
      <c r="F39" s="39"/>
      <c r="G39" s="39"/>
      <c r="H39" s="39"/>
    </row>
    <row r="40" spans="2:8">
      <c r="B40" s="49">
        <v>36</v>
      </c>
      <c r="C40" s="20" t="s">
        <v>118</v>
      </c>
      <c r="D40" s="40">
        <f>D38+D39</f>
        <v>0</v>
      </c>
      <c r="E40" s="40">
        <f t="shared" ref="E40:H40" si="10">E38+E39</f>
        <v>0</v>
      </c>
      <c r="F40" s="40">
        <f t="shared" si="10"/>
        <v>3046</v>
      </c>
      <c r="G40" s="40">
        <f t="shared" si="10"/>
        <v>3046</v>
      </c>
      <c r="H40" s="40">
        <f t="shared" si="10"/>
        <v>14856</v>
      </c>
    </row>
    <row r="41" spans="2:8">
      <c r="B41" s="49">
        <v>37</v>
      </c>
      <c r="C41" s="20" t="s">
        <v>119</v>
      </c>
      <c r="D41" s="40">
        <f>D14-D40</f>
        <v>0</v>
      </c>
      <c r="E41" s="40">
        <f>E14-E40</f>
        <v>0</v>
      </c>
      <c r="F41" s="40">
        <f>F14-F40</f>
        <v>-3046</v>
      </c>
      <c r="G41" s="40">
        <f>G14-G40</f>
        <v>-3046</v>
      </c>
      <c r="H41" s="40">
        <f>H14-H40</f>
        <v>-14856</v>
      </c>
    </row>
    <row r="42" spans="2:8">
      <c r="B42" s="49">
        <v>38</v>
      </c>
      <c r="C42" s="20" t="s">
        <v>120</v>
      </c>
      <c r="D42" s="42"/>
      <c r="E42" s="42"/>
      <c r="F42" s="42"/>
      <c r="G42" s="42"/>
      <c r="H42" s="42"/>
    </row>
    <row r="43" spans="2:8">
      <c r="B43" s="49">
        <v>39</v>
      </c>
      <c r="C43" s="20" t="s">
        <v>121</v>
      </c>
      <c r="D43" s="40">
        <f>D41-D42</f>
        <v>0</v>
      </c>
      <c r="E43" s="40">
        <f t="shared" ref="E43:H43" si="11">E41-E42</f>
        <v>0</v>
      </c>
      <c r="F43" s="40">
        <f t="shared" si="11"/>
        <v>-3046</v>
      </c>
      <c r="G43" s="40">
        <f t="shared" si="11"/>
        <v>-3046</v>
      </c>
      <c r="H43" s="40">
        <f t="shared" si="11"/>
        <v>-14856</v>
      </c>
    </row>
    <row r="46" spans="2:8">
      <c r="B46" s="65" t="s">
        <v>224</v>
      </c>
      <c r="C46" s="65"/>
      <c r="D46" s="65"/>
      <c r="E46" s="65"/>
      <c r="F46" s="65"/>
      <c r="G46" s="65"/>
      <c r="H46" s="65"/>
    </row>
    <row r="47" spans="2:8">
      <c r="B47" s="50" t="s">
        <v>0</v>
      </c>
      <c r="C47" s="45" t="s">
        <v>82</v>
      </c>
      <c r="D47" s="18" t="s">
        <v>229</v>
      </c>
      <c r="E47" s="18" t="s">
        <v>230</v>
      </c>
      <c r="F47" s="18" t="s">
        <v>231</v>
      </c>
      <c r="G47" s="18" t="s">
        <v>232</v>
      </c>
      <c r="H47" s="18" t="s">
        <v>233</v>
      </c>
    </row>
    <row r="48" spans="2:8">
      <c r="B48" s="50">
        <v>1</v>
      </c>
      <c r="C48" s="46" t="s">
        <v>227</v>
      </c>
      <c r="D48" s="47">
        <f>D11</f>
        <v>0</v>
      </c>
      <c r="E48" s="47">
        <f>E11</f>
        <v>0</v>
      </c>
      <c r="F48" s="47">
        <f>F11</f>
        <v>0</v>
      </c>
      <c r="G48" s="47">
        <f>G11</f>
        <v>0</v>
      </c>
      <c r="H48" s="47">
        <f>H11</f>
        <v>0</v>
      </c>
    </row>
    <row r="49" spans="2:8">
      <c r="B49" s="50">
        <v>2</v>
      </c>
      <c r="C49" s="46" t="s">
        <v>225</v>
      </c>
      <c r="D49" s="47"/>
      <c r="E49" s="47"/>
      <c r="F49" s="47"/>
      <c r="G49" s="47"/>
      <c r="H49" s="47"/>
    </row>
    <row r="50" spans="2:8">
      <c r="B50" s="50">
        <v>3</v>
      </c>
      <c r="C50" s="46" t="s">
        <v>226</v>
      </c>
      <c r="D50" s="47"/>
      <c r="E50" s="47"/>
      <c r="F50" s="47"/>
      <c r="G50" s="47"/>
      <c r="H50" s="47"/>
    </row>
    <row r="51" spans="2:8">
      <c r="B51" s="50">
        <v>4</v>
      </c>
      <c r="C51" s="46" t="s">
        <v>228</v>
      </c>
      <c r="D51" s="48" t="e">
        <f>D49/(1-D50/D48)</f>
        <v>#DIV/0!</v>
      </c>
      <c r="E51" s="48" t="e">
        <f t="shared" ref="E51:H51" si="12">E49/(1-E50/E48)</f>
        <v>#DIV/0!</v>
      </c>
      <c r="F51" s="48" t="e">
        <f t="shared" si="12"/>
        <v>#DIV/0!</v>
      </c>
      <c r="G51" s="48" t="e">
        <f t="shared" si="12"/>
        <v>#DIV/0!</v>
      </c>
      <c r="H51" s="48" t="e">
        <f t="shared" si="12"/>
        <v>#DIV/0!</v>
      </c>
    </row>
    <row r="54" spans="2:8">
      <c r="B54" s="63" t="s">
        <v>122</v>
      </c>
      <c r="C54" s="63"/>
      <c r="D54" s="63"/>
      <c r="E54" s="63"/>
      <c r="F54" s="63"/>
      <c r="G54" s="63"/>
      <c r="H54" s="63"/>
    </row>
    <row r="55" spans="2:8">
      <c r="B55" s="49" t="s">
        <v>0</v>
      </c>
      <c r="C55" s="19" t="s">
        <v>82</v>
      </c>
      <c r="D55" s="18" t="s">
        <v>229</v>
      </c>
      <c r="E55" s="18" t="s">
        <v>230</v>
      </c>
      <c r="F55" s="18" t="s">
        <v>231</v>
      </c>
      <c r="G55" s="18" t="s">
        <v>232</v>
      </c>
      <c r="H55" s="18" t="s">
        <v>233</v>
      </c>
    </row>
    <row r="56" spans="2:8">
      <c r="B56" s="51">
        <v>1</v>
      </c>
      <c r="C56" s="7" t="s">
        <v>124</v>
      </c>
      <c r="D56" s="8">
        <v>0</v>
      </c>
      <c r="E56" s="8">
        <v>0</v>
      </c>
      <c r="F56" s="8">
        <v>0</v>
      </c>
      <c r="G56" s="8">
        <v>0</v>
      </c>
      <c r="H56" s="24">
        <v>21</v>
      </c>
    </row>
    <row r="57" spans="2:8">
      <c r="B57" s="51">
        <v>2</v>
      </c>
      <c r="C57" s="7" t="s">
        <v>125</v>
      </c>
      <c r="D57" s="8">
        <v>0</v>
      </c>
      <c r="E57" s="8">
        <v>0</v>
      </c>
      <c r="F57" s="8">
        <v>0</v>
      </c>
      <c r="G57" s="8">
        <v>0</v>
      </c>
      <c r="H57" s="24">
        <v>0</v>
      </c>
    </row>
    <row r="58" spans="2:8">
      <c r="B58" s="51">
        <v>3</v>
      </c>
      <c r="C58" s="7" t="s">
        <v>126</v>
      </c>
      <c r="D58" s="8">
        <f>D56*D57</f>
        <v>0</v>
      </c>
      <c r="E58" s="8">
        <f t="shared" ref="E58:H58" si="13">E56*E57</f>
        <v>0</v>
      </c>
      <c r="F58" s="8">
        <f t="shared" si="13"/>
        <v>0</v>
      </c>
      <c r="G58" s="8">
        <f t="shared" si="13"/>
        <v>0</v>
      </c>
      <c r="H58" s="8">
        <f t="shared" si="13"/>
        <v>0</v>
      </c>
    </row>
    <row r="59" spans="2:8">
      <c r="B59" s="51">
        <v>4</v>
      </c>
      <c r="C59" s="7" t="s">
        <v>127</v>
      </c>
      <c r="D59" s="8">
        <v>0</v>
      </c>
      <c r="E59" s="8">
        <v>0</v>
      </c>
      <c r="F59" s="8">
        <v>0</v>
      </c>
      <c r="G59" s="8">
        <v>0</v>
      </c>
      <c r="H59" s="8">
        <v>0</v>
      </c>
    </row>
    <row r="60" spans="2:8">
      <c r="B60" s="51">
        <v>5</v>
      </c>
      <c r="C60" s="7" t="s">
        <v>128</v>
      </c>
      <c r="D60" s="8">
        <f>D58*D59</f>
        <v>0</v>
      </c>
      <c r="E60" s="8">
        <f t="shared" ref="E60:H60" si="14">E58*E59</f>
        <v>0</v>
      </c>
      <c r="F60" s="8">
        <f t="shared" si="14"/>
        <v>0</v>
      </c>
      <c r="G60" s="8">
        <f t="shared" si="14"/>
        <v>0</v>
      </c>
      <c r="H60" s="8">
        <f t="shared" si="14"/>
        <v>0</v>
      </c>
    </row>
    <row r="61" spans="2:8">
      <c r="B61" s="51">
        <v>6</v>
      </c>
      <c r="C61" s="7" t="s">
        <v>129</v>
      </c>
      <c r="D61" s="8">
        <f>ROUNDDOWN(D60/3,0)</f>
        <v>0</v>
      </c>
      <c r="E61" s="8">
        <f t="shared" ref="E61:H61" si="15">ROUNDDOWN(E60/3,0)</f>
        <v>0</v>
      </c>
      <c r="F61" s="8">
        <f t="shared" si="15"/>
        <v>0</v>
      </c>
      <c r="G61" s="8">
        <f t="shared" si="15"/>
        <v>0</v>
      </c>
      <c r="H61" s="8">
        <f t="shared" si="15"/>
        <v>0</v>
      </c>
    </row>
    <row r="62" spans="2:8">
      <c r="B62" s="51">
        <v>7</v>
      </c>
      <c r="C62" s="7" t="s">
        <v>131</v>
      </c>
      <c r="D62" s="8">
        <v>0</v>
      </c>
      <c r="E62" s="8">
        <v>0</v>
      </c>
      <c r="F62" s="8">
        <v>0</v>
      </c>
      <c r="G62" s="8">
        <v>0</v>
      </c>
      <c r="H62" s="8">
        <v>0</v>
      </c>
    </row>
    <row r="63" spans="2:8">
      <c r="B63" s="51">
        <v>8</v>
      </c>
      <c r="C63" s="7" t="s">
        <v>130</v>
      </c>
      <c r="D63" s="8">
        <f>MIN(D61:D62)</f>
        <v>0</v>
      </c>
      <c r="E63" s="8">
        <f t="shared" ref="E63:H63" si="16">MIN(E61:E62)</f>
        <v>0</v>
      </c>
      <c r="F63" s="8">
        <f t="shared" si="16"/>
        <v>0</v>
      </c>
      <c r="G63" s="8">
        <f t="shared" si="16"/>
        <v>0</v>
      </c>
      <c r="H63" s="8">
        <f t="shared" si="16"/>
        <v>0</v>
      </c>
    </row>
    <row r="64" spans="2:8">
      <c r="B64" s="51">
        <v>9</v>
      </c>
      <c r="C64" s="7" t="s">
        <v>132</v>
      </c>
      <c r="D64" s="24">
        <v>15</v>
      </c>
      <c r="E64" s="8">
        <f>D64</f>
        <v>15</v>
      </c>
      <c r="F64" s="8">
        <f t="shared" ref="F64:H64" si="17">E64</f>
        <v>15</v>
      </c>
      <c r="G64" s="8">
        <f t="shared" si="17"/>
        <v>15</v>
      </c>
      <c r="H64" s="8">
        <f t="shared" si="17"/>
        <v>15</v>
      </c>
    </row>
    <row r="65" spans="2:8">
      <c r="B65" s="51">
        <v>10</v>
      </c>
      <c r="C65" s="7" t="s">
        <v>123</v>
      </c>
      <c r="D65" s="25">
        <f>D63*D64</f>
        <v>0</v>
      </c>
      <c r="E65" s="25">
        <f t="shared" ref="E65:H65" si="18">E63*E64</f>
        <v>0</v>
      </c>
      <c r="F65" s="25">
        <f t="shared" si="18"/>
        <v>0</v>
      </c>
      <c r="G65" s="25">
        <f t="shared" si="18"/>
        <v>0</v>
      </c>
      <c r="H65" s="25">
        <f t="shared" si="18"/>
        <v>0</v>
      </c>
    </row>
    <row r="68" spans="2:8">
      <c r="B68" s="63" t="s">
        <v>149</v>
      </c>
      <c r="C68" s="63"/>
      <c r="D68" s="63"/>
      <c r="E68" s="63"/>
      <c r="F68" s="63"/>
      <c r="G68" s="63"/>
      <c r="H68" s="63"/>
    </row>
    <row r="69" spans="2:8">
      <c r="B69" s="49" t="s">
        <v>0</v>
      </c>
      <c r="C69" s="19" t="s">
        <v>82</v>
      </c>
      <c r="D69" s="18" t="s">
        <v>229</v>
      </c>
      <c r="E69" s="18" t="s">
        <v>230</v>
      </c>
      <c r="F69" s="18" t="s">
        <v>231</v>
      </c>
      <c r="G69" s="18" t="s">
        <v>232</v>
      </c>
      <c r="H69" s="18" t="s">
        <v>233</v>
      </c>
    </row>
    <row r="70" spans="2:8">
      <c r="B70" s="51">
        <v>1</v>
      </c>
      <c r="C70" s="7" t="s">
        <v>150</v>
      </c>
      <c r="D70" s="8">
        <f>D63</f>
        <v>0</v>
      </c>
      <c r="E70" s="8">
        <f t="shared" ref="E70:H70" si="19">E63</f>
        <v>0</v>
      </c>
      <c r="F70" s="8">
        <f t="shared" si="19"/>
        <v>0</v>
      </c>
      <c r="G70" s="8">
        <f t="shared" si="19"/>
        <v>0</v>
      </c>
      <c r="H70" s="8">
        <f t="shared" si="19"/>
        <v>0</v>
      </c>
    </row>
    <row r="71" spans="2:8">
      <c r="B71" s="51">
        <v>2</v>
      </c>
      <c r="C71" s="7" t="s">
        <v>151</v>
      </c>
      <c r="D71" s="22">
        <v>6</v>
      </c>
      <c r="E71" s="7">
        <f>D71</f>
        <v>6</v>
      </c>
      <c r="F71" s="7">
        <f t="shared" ref="F71:H71" si="20">E71</f>
        <v>6</v>
      </c>
      <c r="G71" s="7">
        <f t="shared" si="20"/>
        <v>6</v>
      </c>
      <c r="H71" s="7">
        <f t="shared" si="20"/>
        <v>6</v>
      </c>
    </row>
    <row r="72" spans="2:8">
      <c r="B72" s="51">
        <v>3</v>
      </c>
      <c r="C72" s="7" t="s">
        <v>152</v>
      </c>
      <c r="D72" s="8">
        <f>D70*D71</f>
        <v>0</v>
      </c>
      <c r="E72" s="8">
        <f t="shared" ref="E72:H72" si="21">E70*E71</f>
        <v>0</v>
      </c>
      <c r="F72" s="8">
        <f t="shared" si="21"/>
        <v>0</v>
      </c>
      <c r="G72" s="8">
        <f t="shared" si="21"/>
        <v>0</v>
      </c>
      <c r="H72" s="8">
        <f t="shared" si="21"/>
        <v>0</v>
      </c>
    </row>
    <row r="73" spans="2:8">
      <c r="B73" s="51">
        <v>4</v>
      </c>
      <c r="C73" s="7" t="s">
        <v>153</v>
      </c>
      <c r="D73" s="22">
        <v>0.8</v>
      </c>
      <c r="E73" s="7">
        <f>D73</f>
        <v>0.8</v>
      </c>
      <c r="F73" s="7">
        <f t="shared" ref="F73:H73" si="22">E73</f>
        <v>0.8</v>
      </c>
      <c r="G73" s="7">
        <f t="shared" si="22"/>
        <v>0.8</v>
      </c>
      <c r="H73" s="7">
        <f t="shared" si="22"/>
        <v>0.8</v>
      </c>
    </row>
    <row r="74" spans="2:8">
      <c r="B74" s="51">
        <v>5</v>
      </c>
      <c r="C74" s="7" t="s">
        <v>154</v>
      </c>
      <c r="D74" s="8">
        <f>D72*D73</f>
        <v>0</v>
      </c>
      <c r="E74" s="8">
        <f t="shared" ref="E74:H74" si="23">E72*E73</f>
        <v>0</v>
      </c>
      <c r="F74" s="8">
        <f t="shared" si="23"/>
        <v>0</v>
      </c>
      <c r="G74" s="8">
        <f t="shared" si="23"/>
        <v>0</v>
      </c>
      <c r="H74" s="8">
        <f t="shared" si="23"/>
        <v>0</v>
      </c>
    </row>
    <row r="77" spans="2:8">
      <c r="B77" s="63" t="s">
        <v>157</v>
      </c>
      <c r="C77" s="63"/>
      <c r="D77" s="63"/>
      <c r="E77" s="63"/>
      <c r="F77" s="63"/>
      <c r="G77" s="63"/>
      <c r="H77" s="63"/>
    </row>
    <row r="78" spans="2:8">
      <c r="B78" s="49" t="s">
        <v>0</v>
      </c>
      <c r="C78" s="19" t="s">
        <v>82</v>
      </c>
      <c r="D78" s="18" t="s">
        <v>229</v>
      </c>
      <c r="E78" s="18" t="s">
        <v>230</v>
      </c>
      <c r="F78" s="18" t="s">
        <v>231</v>
      </c>
      <c r="G78" s="18" t="s">
        <v>232</v>
      </c>
      <c r="H78" s="18" t="s">
        <v>233</v>
      </c>
    </row>
    <row r="79" spans="2:8">
      <c r="B79" s="51">
        <v>1</v>
      </c>
      <c r="C79" s="7" t="s">
        <v>150</v>
      </c>
      <c r="D79" s="8">
        <f>D70</f>
        <v>0</v>
      </c>
      <c r="E79" s="8">
        <f t="shared" ref="E79:H79" si="24">E70</f>
        <v>0</v>
      </c>
      <c r="F79" s="8">
        <f t="shared" si="24"/>
        <v>0</v>
      </c>
      <c r="G79" s="8">
        <f t="shared" si="24"/>
        <v>0</v>
      </c>
      <c r="H79" s="8">
        <f t="shared" si="24"/>
        <v>0</v>
      </c>
    </row>
    <row r="80" spans="2:8">
      <c r="B80" s="51">
        <v>2</v>
      </c>
      <c r="C80" s="7" t="s">
        <v>155</v>
      </c>
      <c r="D80" s="24">
        <v>3</v>
      </c>
      <c r="E80" s="8">
        <f>D80</f>
        <v>3</v>
      </c>
      <c r="F80" s="8">
        <f t="shared" ref="F80:H80" si="25">E80</f>
        <v>3</v>
      </c>
      <c r="G80" s="8">
        <f t="shared" si="25"/>
        <v>3</v>
      </c>
      <c r="H80" s="8">
        <f t="shared" si="25"/>
        <v>3</v>
      </c>
    </row>
    <row r="81" spans="2:8">
      <c r="B81" s="51">
        <v>3</v>
      </c>
      <c r="C81" s="7" t="s">
        <v>156</v>
      </c>
      <c r="D81" s="8">
        <f>D79*D80</f>
        <v>0</v>
      </c>
      <c r="E81" s="8">
        <f t="shared" ref="E81:H81" si="26">E79*E80</f>
        <v>0</v>
      </c>
      <c r="F81" s="8">
        <f t="shared" si="26"/>
        <v>0</v>
      </c>
      <c r="G81" s="8">
        <f t="shared" si="26"/>
        <v>0</v>
      </c>
      <c r="H81" s="8">
        <f t="shared" si="26"/>
        <v>0</v>
      </c>
    </row>
    <row r="84" spans="2:8">
      <c r="B84" s="63" t="s">
        <v>158</v>
      </c>
      <c r="C84" s="63"/>
      <c r="D84" s="63"/>
      <c r="E84" s="63"/>
      <c r="F84" s="63"/>
      <c r="G84" s="63"/>
      <c r="H84" s="63"/>
    </row>
    <row r="85" spans="2:8">
      <c r="B85" s="49" t="s">
        <v>0</v>
      </c>
      <c r="C85" s="19" t="s">
        <v>82</v>
      </c>
      <c r="D85" s="18" t="s">
        <v>229</v>
      </c>
      <c r="E85" s="18" t="s">
        <v>230</v>
      </c>
      <c r="F85" s="18" t="s">
        <v>231</v>
      </c>
      <c r="G85" s="18" t="s">
        <v>232</v>
      </c>
      <c r="H85" s="18" t="s">
        <v>233</v>
      </c>
    </row>
    <row r="86" spans="2:8">
      <c r="B86" s="51">
        <v>1</v>
      </c>
      <c r="C86" s="62" t="s">
        <v>159</v>
      </c>
      <c r="D86" s="62"/>
      <c r="E86" s="62"/>
      <c r="F86" s="62"/>
      <c r="G86" s="62"/>
      <c r="H86" s="62"/>
    </row>
    <row r="87" spans="2:8">
      <c r="B87" s="51">
        <v>2</v>
      </c>
      <c r="C87" s="7" t="s">
        <v>160</v>
      </c>
      <c r="D87" s="7">
        <v>0</v>
      </c>
      <c r="E87" s="7">
        <v>0</v>
      </c>
      <c r="F87" s="7">
        <v>0</v>
      </c>
      <c r="G87" s="7">
        <v>0</v>
      </c>
      <c r="H87" s="22">
        <v>1</v>
      </c>
    </row>
    <row r="88" spans="2:8">
      <c r="B88" s="51">
        <v>3</v>
      </c>
      <c r="C88" s="7" t="s">
        <v>161</v>
      </c>
      <c r="D88" s="7">
        <v>0</v>
      </c>
      <c r="E88" s="7">
        <v>0</v>
      </c>
      <c r="F88" s="7">
        <v>0</v>
      </c>
      <c r="G88" s="7">
        <v>0</v>
      </c>
      <c r="H88" s="22">
        <v>1</v>
      </c>
    </row>
    <row r="89" spans="2:8">
      <c r="B89" s="51">
        <v>4</v>
      </c>
      <c r="C89" s="7" t="s">
        <v>162</v>
      </c>
      <c r="D89" s="7">
        <v>0</v>
      </c>
      <c r="E89" s="7">
        <v>0</v>
      </c>
      <c r="F89" s="7">
        <v>0</v>
      </c>
      <c r="G89" s="7">
        <v>0</v>
      </c>
      <c r="H89" s="22">
        <v>1</v>
      </c>
    </row>
    <row r="90" spans="2:8">
      <c r="B90" s="51">
        <v>5</v>
      </c>
      <c r="C90" s="62" t="s">
        <v>163</v>
      </c>
      <c r="D90" s="62"/>
      <c r="E90" s="62"/>
      <c r="F90" s="62"/>
      <c r="G90" s="62"/>
      <c r="H90" s="62"/>
    </row>
    <row r="91" spans="2:8">
      <c r="B91" s="51">
        <v>6</v>
      </c>
      <c r="C91" s="7" t="s">
        <v>160</v>
      </c>
      <c r="D91" s="25">
        <f>'7.1 Detaliere'!G15</f>
        <v>5000</v>
      </c>
      <c r="E91" s="8">
        <f>D91</f>
        <v>5000</v>
      </c>
      <c r="F91" s="8">
        <f t="shared" ref="F91:H91" si="27">E91</f>
        <v>5000</v>
      </c>
      <c r="G91" s="8">
        <f t="shared" si="27"/>
        <v>5000</v>
      </c>
      <c r="H91" s="8">
        <f t="shared" si="27"/>
        <v>5000</v>
      </c>
    </row>
    <row r="92" spans="2:8">
      <c r="B92" s="51">
        <v>7</v>
      </c>
      <c r="C92" s="7" t="s">
        <v>161</v>
      </c>
      <c r="D92" s="25">
        <f>'7.1 Detaliere'!G16</f>
        <v>4000</v>
      </c>
      <c r="E92" s="8">
        <f t="shared" ref="E92:H94" si="28">D92</f>
        <v>4000</v>
      </c>
      <c r="F92" s="8">
        <f t="shared" si="28"/>
        <v>4000</v>
      </c>
      <c r="G92" s="8">
        <f t="shared" si="28"/>
        <v>4000</v>
      </c>
      <c r="H92" s="8">
        <f t="shared" si="28"/>
        <v>4000</v>
      </c>
    </row>
    <row r="93" spans="2:8">
      <c r="B93" s="51">
        <v>8</v>
      </c>
      <c r="C93" s="7" t="s">
        <v>162</v>
      </c>
      <c r="D93" s="25">
        <f>'7.1 Detaliere'!G17</f>
        <v>2550</v>
      </c>
      <c r="E93" s="8">
        <f t="shared" si="28"/>
        <v>2550</v>
      </c>
      <c r="F93" s="8">
        <f t="shared" si="28"/>
        <v>2550</v>
      </c>
      <c r="G93" s="8">
        <f t="shared" si="28"/>
        <v>2550</v>
      </c>
      <c r="H93" s="8">
        <f t="shared" si="28"/>
        <v>2550</v>
      </c>
    </row>
    <row r="94" spans="2:8">
      <c r="B94" s="51">
        <v>9</v>
      </c>
      <c r="C94" s="23" t="s">
        <v>164</v>
      </c>
      <c r="D94" s="24">
        <v>1</v>
      </c>
      <c r="E94" s="8">
        <f>D94</f>
        <v>1</v>
      </c>
      <c r="F94" s="8">
        <f t="shared" si="28"/>
        <v>1</v>
      </c>
      <c r="G94" s="8">
        <f t="shared" si="28"/>
        <v>1</v>
      </c>
      <c r="H94" s="8">
        <f t="shared" si="28"/>
        <v>1</v>
      </c>
    </row>
    <row r="95" spans="2:8">
      <c r="B95" s="51">
        <v>10</v>
      </c>
      <c r="C95" s="23" t="s">
        <v>165</v>
      </c>
      <c r="D95" s="8">
        <f>D94*SUMPRODUCT(D87:D89,D91:D93)</f>
        <v>0</v>
      </c>
      <c r="E95" s="8">
        <f t="shared" ref="E95:H95" si="29">E94*SUMPRODUCT(E87:E89,E91:E93)</f>
        <v>0</v>
      </c>
      <c r="F95" s="8">
        <f t="shared" si="29"/>
        <v>0</v>
      </c>
      <c r="G95" s="8">
        <f t="shared" si="29"/>
        <v>0</v>
      </c>
      <c r="H95" s="8">
        <f t="shared" si="29"/>
        <v>11550</v>
      </c>
    </row>
    <row r="98" spans="2:8">
      <c r="B98" s="63" t="s">
        <v>166</v>
      </c>
      <c r="C98" s="63"/>
      <c r="D98" s="63"/>
      <c r="E98" s="63"/>
      <c r="F98" s="63"/>
      <c r="G98" s="63"/>
      <c r="H98" s="63"/>
    </row>
    <row r="99" spans="2:8">
      <c r="B99" s="49" t="s">
        <v>0</v>
      </c>
      <c r="C99" s="19" t="s">
        <v>82</v>
      </c>
      <c r="D99" s="18" t="s">
        <v>229</v>
      </c>
      <c r="E99" s="18" t="s">
        <v>230</v>
      </c>
      <c r="F99" s="18" t="s">
        <v>231</v>
      </c>
      <c r="G99" s="18" t="s">
        <v>232</v>
      </c>
      <c r="H99" s="18" t="s">
        <v>233</v>
      </c>
    </row>
    <row r="100" spans="2:8">
      <c r="B100" s="51">
        <v>1</v>
      </c>
      <c r="C100" s="7" t="s">
        <v>167</v>
      </c>
      <c r="D100" s="8">
        <f>D95</f>
        <v>0</v>
      </c>
      <c r="E100" s="8">
        <f t="shared" ref="E100:H100" si="30">E95</f>
        <v>0</v>
      </c>
      <c r="F100" s="8">
        <f t="shared" si="30"/>
        <v>0</v>
      </c>
      <c r="G100" s="8">
        <f t="shared" si="30"/>
        <v>0</v>
      </c>
      <c r="H100" s="8">
        <f t="shared" si="30"/>
        <v>11550</v>
      </c>
    </row>
    <row r="101" spans="2:8">
      <c r="B101" s="51">
        <v>2</v>
      </c>
      <c r="C101" s="7" t="s">
        <v>168</v>
      </c>
      <c r="D101" s="26">
        <v>2.2499999999999999E-2</v>
      </c>
      <c r="E101" s="27">
        <f>D101</f>
        <v>2.2499999999999999E-2</v>
      </c>
      <c r="F101" s="27">
        <f t="shared" ref="F101:H101" si="31">E101</f>
        <v>2.2499999999999999E-2</v>
      </c>
      <c r="G101" s="27">
        <f t="shared" si="31"/>
        <v>2.2499999999999999E-2</v>
      </c>
      <c r="H101" s="27">
        <f t="shared" si="31"/>
        <v>2.2499999999999999E-2</v>
      </c>
    </row>
    <row r="102" spans="2:8">
      <c r="B102" s="51">
        <v>3</v>
      </c>
      <c r="C102" s="7" t="s">
        <v>169</v>
      </c>
      <c r="D102" s="7">
        <f>ROUND(D100*D101,0)</f>
        <v>0</v>
      </c>
      <c r="E102" s="7">
        <f t="shared" ref="E102:H102" si="32">ROUND(E100*E101,0)</f>
        <v>0</v>
      </c>
      <c r="F102" s="7">
        <f t="shared" si="32"/>
        <v>0</v>
      </c>
      <c r="G102" s="7">
        <f t="shared" si="32"/>
        <v>0</v>
      </c>
      <c r="H102" s="7">
        <f t="shared" si="32"/>
        <v>260</v>
      </c>
    </row>
    <row r="105" spans="2:8">
      <c r="B105" s="63" t="s">
        <v>170</v>
      </c>
      <c r="C105" s="63"/>
      <c r="D105" s="63"/>
      <c r="E105" s="63"/>
      <c r="F105" s="63"/>
      <c r="G105" s="63"/>
      <c r="H105" s="63"/>
    </row>
    <row r="106" spans="2:8">
      <c r="B106" s="49" t="s">
        <v>0</v>
      </c>
      <c r="C106" s="19" t="s">
        <v>82</v>
      </c>
      <c r="D106" s="18" t="s">
        <v>229</v>
      </c>
      <c r="E106" s="18" t="s">
        <v>230</v>
      </c>
      <c r="F106" s="18" t="s">
        <v>231</v>
      </c>
      <c r="G106" s="18" t="s">
        <v>232</v>
      </c>
      <c r="H106" s="18" t="s">
        <v>233</v>
      </c>
    </row>
    <row r="107" spans="2:8">
      <c r="B107" s="51">
        <v>1</v>
      </c>
      <c r="C107" s="62" t="s">
        <v>171</v>
      </c>
      <c r="D107" s="62"/>
      <c r="E107" s="62"/>
      <c r="F107" s="62"/>
      <c r="G107" s="62"/>
      <c r="H107" s="62"/>
    </row>
    <row r="108" spans="2:8">
      <c r="B108" s="51">
        <v>2</v>
      </c>
      <c r="C108" s="7" t="s">
        <v>8</v>
      </c>
      <c r="D108" s="7">
        <v>0</v>
      </c>
      <c r="E108" s="7">
        <v>0</v>
      </c>
      <c r="F108" s="7">
        <v>0</v>
      </c>
      <c r="G108" s="8">
        <f>'7.1 Detaliere'!H4</f>
        <v>8000</v>
      </c>
      <c r="H108" s="8">
        <f>G108</f>
        <v>8000</v>
      </c>
    </row>
    <row r="109" spans="2:8">
      <c r="B109" s="51">
        <v>3</v>
      </c>
      <c r="C109" s="7" t="s">
        <v>9</v>
      </c>
      <c r="D109" s="7">
        <v>0</v>
      </c>
      <c r="E109" s="7">
        <v>0</v>
      </c>
      <c r="F109" s="7">
        <v>0</v>
      </c>
      <c r="G109" s="8">
        <f>'7.1 Detaliere'!H5</f>
        <v>6000</v>
      </c>
      <c r="H109" s="8">
        <f t="shared" ref="H109:H114" si="33">G109</f>
        <v>6000</v>
      </c>
    </row>
    <row r="110" spans="2:8">
      <c r="B110" s="51">
        <v>4</v>
      </c>
      <c r="C110" s="7" t="s">
        <v>10</v>
      </c>
      <c r="D110" s="7">
        <v>0</v>
      </c>
      <c r="E110" s="7">
        <v>0</v>
      </c>
      <c r="F110" s="7">
        <v>0</v>
      </c>
      <c r="G110" s="8">
        <f>'7.1 Detaliere'!H6</f>
        <v>10000</v>
      </c>
      <c r="H110" s="8">
        <f t="shared" si="33"/>
        <v>10000</v>
      </c>
    </row>
    <row r="111" spans="2:8">
      <c r="B111" s="51">
        <v>5</v>
      </c>
      <c r="C111" s="7" t="s">
        <v>14</v>
      </c>
      <c r="D111" s="7">
        <v>0</v>
      </c>
      <c r="E111" s="7">
        <v>0</v>
      </c>
      <c r="F111" s="7">
        <v>0</v>
      </c>
      <c r="G111" s="8">
        <f>'7.1 Detaliere'!H7</f>
        <v>100000</v>
      </c>
      <c r="H111" s="8">
        <f t="shared" si="33"/>
        <v>100000</v>
      </c>
    </row>
    <row r="112" spans="2:8">
      <c r="B112" s="51">
        <v>6</v>
      </c>
      <c r="C112" s="7" t="s">
        <v>11</v>
      </c>
      <c r="D112" s="7">
        <v>0</v>
      </c>
      <c r="E112" s="7">
        <v>0</v>
      </c>
      <c r="F112" s="7">
        <v>0</v>
      </c>
      <c r="G112" s="8">
        <f>'7.1 Detaliere'!H8</f>
        <v>3000</v>
      </c>
      <c r="H112" s="8">
        <f t="shared" si="33"/>
        <v>3000</v>
      </c>
    </row>
    <row r="113" spans="2:8">
      <c r="B113" s="51">
        <v>7</v>
      </c>
      <c r="C113" s="7" t="s">
        <v>12</v>
      </c>
      <c r="D113" s="7">
        <v>0</v>
      </c>
      <c r="E113" s="7">
        <v>0</v>
      </c>
      <c r="F113" s="7">
        <v>0</v>
      </c>
      <c r="G113" s="8">
        <f>'7.1 Detaliere'!H9</f>
        <v>30000</v>
      </c>
      <c r="H113" s="8">
        <f t="shared" si="33"/>
        <v>30000</v>
      </c>
    </row>
    <row r="114" spans="2:8">
      <c r="B114" s="51">
        <v>8</v>
      </c>
      <c r="C114" s="7" t="s">
        <v>13</v>
      </c>
      <c r="D114" s="7">
        <v>0</v>
      </c>
      <c r="E114" s="7">
        <v>0</v>
      </c>
      <c r="F114" s="7">
        <v>0</v>
      </c>
      <c r="G114" s="8">
        <f>'7.1 Detaliere'!H10</f>
        <v>8000</v>
      </c>
      <c r="H114" s="8">
        <f t="shared" si="33"/>
        <v>8000</v>
      </c>
    </row>
    <row r="115" spans="2:8">
      <c r="B115" s="51">
        <v>9</v>
      </c>
      <c r="C115" s="7" t="s">
        <v>17</v>
      </c>
      <c r="D115" s="7">
        <v>0</v>
      </c>
      <c r="E115" s="7">
        <v>0</v>
      </c>
      <c r="F115" s="7">
        <v>0</v>
      </c>
      <c r="G115" s="7">
        <v>0</v>
      </c>
      <c r="H115" s="7">
        <v>0</v>
      </c>
    </row>
    <row r="116" spans="2:8">
      <c r="B116" s="51">
        <v>10</v>
      </c>
      <c r="C116" s="7" t="s">
        <v>18</v>
      </c>
      <c r="D116" s="7">
        <v>0</v>
      </c>
      <c r="E116" s="7">
        <v>0</v>
      </c>
      <c r="F116" s="7">
        <v>0</v>
      </c>
      <c r="G116" s="7">
        <v>0</v>
      </c>
      <c r="H116" s="7">
        <v>0</v>
      </c>
    </row>
    <row r="117" spans="2:8">
      <c r="B117" s="51">
        <v>11</v>
      </c>
      <c r="C117" s="7" t="s">
        <v>19</v>
      </c>
      <c r="D117" s="7">
        <v>0</v>
      </c>
      <c r="E117" s="7">
        <v>0</v>
      </c>
      <c r="F117" s="7">
        <v>0</v>
      </c>
      <c r="G117" s="7">
        <v>0</v>
      </c>
      <c r="H117" s="7">
        <v>0</v>
      </c>
    </row>
    <row r="118" spans="2:8">
      <c r="B118" s="51">
        <v>12</v>
      </c>
      <c r="C118" s="62" t="s">
        <v>172</v>
      </c>
      <c r="D118" s="62"/>
      <c r="E118" s="62"/>
      <c r="F118" s="62"/>
      <c r="G118" s="62"/>
      <c r="H118" s="62"/>
    </row>
    <row r="119" spans="2:8">
      <c r="B119" s="51">
        <v>13</v>
      </c>
      <c r="C119" s="7" t="s">
        <v>8</v>
      </c>
      <c r="D119" s="64">
        <v>6</v>
      </c>
      <c r="E119" s="64"/>
      <c r="F119" s="64"/>
      <c r="G119" s="64"/>
      <c r="H119" s="64"/>
    </row>
    <row r="120" spans="2:8">
      <c r="B120" s="51">
        <v>14</v>
      </c>
      <c r="C120" s="7" t="s">
        <v>9</v>
      </c>
      <c r="D120" s="64">
        <v>6</v>
      </c>
      <c r="E120" s="64"/>
      <c r="F120" s="64"/>
      <c r="G120" s="64"/>
      <c r="H120" s="64"/>
    </row>
    <row r="121" spans="2:8">
      <c r="B121" s="51">
        <v>15</v>
      </c>
      <c r="C121" s="7" t="s">
        <v>10</v>
      </c>
      <c r="D121" s="64">
        <v>6</v>
      </c>
      <c r="E121" s="64"/>
      <c r="F121" s="64"/>
      <c r="G121" s="64"/>
      <c r="H121" s="64"/>
    </row>
    <row r="122" spans="2:8">
      <c r="B122" s="51">
        <v>16</v>
      </c>
      <c r="C122" s="7" t="s">
        <v>14</v>
      </c>
      <c r="D122" s="64">
        <v>6</v>
      </c>
      <c r="E122" s="64"/>
      <c r="F122" s="64"/>
      <c r="G122" s="64"/>
      <c r="H122" s="64"/>
    </row>
    <row r="123" spans="2:8">
      <c r="B123" s="51">
        <v>17</v>
      </c>
      <c r="C123" s="7" t="s">
        <v>11</v>
      </c>
      <c r="D123" s="64">
        <v>6</v>
      </c>
      <c r="E123" s="64"/>
      <c r="F123" s="64"/>
      <c r="G123" s="64"/>
      <c r="H123" s="64"/>
    </row>
    <row r="124" spans="2:8">
      <c r="B124" s="51">
        <v>18</v>
      </c>
      <c r="C124" s="7" t="s">
        <v>12</v>
      </c>
      <c r="D124" s="64">
        <v>6</v>
      </c>
      <c r="E124" s="64"/>
      <c r="F124" s="64"/>
      <c r="G124" s="64"/>
      <c r="H124" s="64"/>
    </row>
    <row r="125" spans="2:8">
      <c r="B125" s="51">
        <v>19</v>
      </c>
      <c r="C125" s="7" t="s">
        <v>13</v>
      </c>
      <c r="D125" s="64">
        <v>6</v>
      </c>
      <c r="E125" s="64"/>
      <c r="F125" s="64"/>
      <c r="G125" s="64"/>
      <c r="H125" s="64"/>
    </row>
    <row r="126" spans="2:8">
      <c r="B126" s="51">
        <v>20</v>
      </c>
      <c r="C126" s="7" t="s">
        <v>17</v>
      </c>
      <c r="D126" s="64">
        <v>9</v>
      </c>
      <c r="E126" s="64"/>
      <c r="F126" s="64"/>
      <c r="G126" s="64"/>
      <c r="H126" s="64"/>
    </row>
    <row r="127" spans="2:8">
      <c r="B127" s="51">
        <v>21</v>
      </c>
      <c r="C127" s="7" t="s">
        <v>18</v>
      </c>
      <c r="D127" s="64">
        <v>3</v>
      </c>
      <c r="E127" s="64"/>
      <c r="F127" s="64"/>
      <c r="G127" s="64"/>
      <c r="H127" s="64"/>
    </row>
    <row r="128" spans="2:8">
      <c r="B128" s="51">
        <v>22</v>
      </c>
      <c r="C128" s="7" t="s">
        <v>19</v>
      </c>
      <c r="D128" s="64">
        <v>5</v>
      </c>
      <c r="E128" s="64"/>
      <c r="F128" s="64"/>
      <c r="G128" s="64"/>
      <c r="H128" s="64"/>
    </row>
    <row r="129" spans="2:8">
      <c r="B129" s="51">
        <v>23</v>
      </c>
      <c r="C129" s="62" t="s">
        <v>173</v>
      </c>
      <c r="D129" s="62"/>
      <c r="E129" s="62"/>
      <c r="F129" s="62"/>
      <c r="G129" s="62"/>
      <c r="H129" s="62"/>
    </row>
    <row r="130" spans="2:8">
      <c r="B130" s="51">
        <v>24</v>
      </c>
      <c r="C130" s="7" t="s">
        <v>8</v>
      </c>
      <c r="D130" s="8">
        <v>0</v>
      </c>
      <c r="E130" s="8">
        <v>0</v>
      </c>
      <c r="F130" s="8">
        <v>0</v>
      </c>
      <c r="G130" s="8">
        <v>0</v>
      </c>
      <c r="H130" s="8">
        <v>0</v>
      </c>
    </row>
    <row r="131" spans="2:8">
      <c r="B131" s="51">
        <v>25</v>
      </c>
      <c r="C131" s="7" t="s">
        <v>9</v>
      </c>
      <c r="D131" s="8">
        <v>0</v>
      </c>
      <c r="E131" s="8">
        <v>0</v>
      </c>
      <c r="F131" s="8">
        <v>0</v>
      </c>
      <c r="G131" s="8">
        <v>0</v>
      </c>
      <c r="H131" s="8">
        <v>0</v>
      </c>
    </row>
    <row r="132" spans="2:8">
      <c r="B132" s="51">
        <v>26</v>
      </c>
      <c r="C132" s="7" t="s">
        <v>10</v>
      </c>
      <c r="D132" s="8">
        <v>0</v>
      </c>
      <c r="E132" s="8">
        <v>0</v>
      </c>
      <c r="F132" s="8">
        <v>0</v>
      </c>
      <c r="G132" s="8">
        <v>0</v>
      </c>
      <c r="H132" s="8">
        <v>0</v>
      </c>
    </row>
    <row r="133" spans="2:8">
      <c r="B133" s="51">
        <v>27</v>
      </c>
      <c r="C133" s="7" t="s">
        <v>14</v>
      </c>
      <c r="D133" s="8">
        <v>0</v>
      </c>
      <c r="E133" s="8">
        <v>0</v>
      </c>
      <c r="F133" s="8">
        <v>0</v>
      </c>
      <c r="G133" s="8">
        <v>0</v>
      </c>
      <c r="H133" s="8">
        <v>0</v>
      </c>
    </row>
    <row r="134" spans="2:8">
      <c r="B134" s="51">
        <v>28</v>
      </c>
      <c r="C134" s="7" t="s">
        <v>11</v>
      </c>
      <c r="D134" s="8">
        <v>0</v>
      </c>
      <c r="E134" s="8">
        <v>0</v>
      </c>
      <c r="F134" s="8">
        <v>0</v>
      </c>
      <c r="G134" s="8">
        <v>0</v>
      </c>
      <c r="H134" s="8">
        <v>0</v>
      </c>
    </row>
    <row r="135" spans="2:8">
      <c r="B135" s="51">
        <v>29</v>
      </c>
      <c r="C135" s="7" t="s">
        <v>12</v>
      </c>
      <c r="D135" s="8">
        <v>0</v>
      </c>
      <c r="E135" s="8">
        <v>0</v>
      </c>
      <c r="F135" s="8">
        <v>0</v>
      </c>
      <c r="G135" s="8">
        <v>0</v>
      </c>
      <c r="H135" s="8">
        <v>0</v>
      </c>
    </row>
    <row r="136" spans="2:8">
      <c r="B136" s="51">
        <v>30</v>
      </c>
      <c r="C136" s="7" t="s">
        <v>13</v>
      </c>
      <c r="D136" s="8">
        <v>0</v>
      </c>
      <c r="E136" s="8">
        <v>0</v>
      </c>
      <c r="F136" s="8">
        <v>0</v>
      </c>
      <c r="G136" s="8">
        <v>0</v>
      </c>
      <c r="H136" s="8">
        <v>0</v>
      </c>
    </row>
    <row r="137" spans="2:8">
      <c r="B137" s="51">
        <v>31</v>
      </c>
      <c r="C137" s="7" t="s">
        <v>17</v>
      </c>
      <c r="D137" s="8">
        <v>0</v>
      </c>
      <c r="E137" s="8">
        <v>0</v>
      </c>
      <c r="F137" s="8">
        <v>0</v>
      </c>
      <c r="G137" s="8">
        <v>0</v>
      </c>
      <c r="H137" s="8">
        <v>0</v>
      </c>
    </row>
    <row r="138" spans="2:8">
      <c r="B138" s="51">
        <v>32</v>
      </c>
      <c r="C138" s="7" t="s">
        <v>18</v>
      </c>
      <c r="D138" s="8">
        <v>0</v>
      </c>
      <c r="E138" s="8">
        <v>0</v>
      </c>
      <c r="F138" s="8">
        <v>0</v>
      </c>
      <c r="G138" s="8">
        <v>0</v>
      </c>
      <c r="H138" s="8">
        <v>0</v>
      </c>
    </row>
    <row r="139" spans="2:8">
      <c r="B139" s="51">
        <v>33</v>
      </c>
      <c r="C139" s="7" t="s">
        <v>19</v>
      </c>
      <c r="D139" s="8">
        <v>0</v>
      </c>
      <c r="E139" s="8">
        <v>0</v>
      </c>
      <c r="F139" s="8">
        <v>0</v>
      </c>
      <c r="G139" s="8">
        <v>0</v>
      </c>
      <c r="H139" s="8">
        <v>0</v>
      </c>
    </row>
    <row r="140" spans="2:8">
      <c r="B140" s="51">
        <v>34</v>
      </c>
      <c r="C140" s="23" t="s">
        <v>108</v>
      </c>
      <c r="D140" s="8">
        <f>SUM(D130:D139)</f>
        <v>0</v>
      </c>
      <c r="E140" s="8">
        <f t="shared" ref="E140:H140" si="34">SUM(E130:E139)</f>
        <v>0</v>
      </c>
      <c r="F140" s="8">
        <f t="shared" si="34"/>
        <v>0</v>
      </c>
      <c r="G140" s="8">
        <f t="shared" si="34"/>
        <v>0</v>
      </c>
      <c r="H140" s="8">
        <f t="shared" si="34"/>
        <v>0</v>
      </c>
    </row>
    <row r="143" spans="2:8">
      <c r="B143" s="63" t="s">
        <v>174</v>
      </c>
      <c r="C143" s="63"/>
      <c r="D143" s="63"/>
      <c r="E143" s="63"/>
      <c r="F143" s="63"/>
      <c r="G143" s="63"/>
      <c r="H143" s="63"/>
    </row>
    <row r="144" spans="2:8">
      <c r="B144" s="49" t="s">
        <v>0</v>
      </c>
      <c r="C144" s="19" t="s">
        <v>82</v>
      </c>
      <c r="D144" s="18" t="s">
        <v>229</v>
      </c>
      <c r="E144" s="18" t="s">
        <v>230</v>
      </c>
      <c r="F144" s="18" t="s">
        <v>231</v>
      </c>
      <c r="G144" s="18" t="s">
        <v>232</v>
      </c>
      <c r="H144" s="18" t="s">
        <v>233</v>
      </c>
    </row>
    <row r="145" spans="2:8">
      <c r="B145" s="51">
        <v>1</v>
      </c>
      <c r="C145" s="7" t="s">
        <v>175</v>
      </c>
      <c r="D145" s="8">
        <v>0</v>
      </c>
      <c r="E145" s="8">
        <v>0</v>
      </c>
      <c r="F145" s="24">
        <v>200</v>
      </c>
      <c r="G145" s="8">
        <f>F145</f>
        <v>200</v>
      </c>
      <c r="H145" s="8">
        <f t="shared" ref="H145" si="35">G145</f>
        <v>200</v>
      </c>
    </row>
    <row r="146" spans="2:8">
      <c r="B146" s="51">
        <v>2</v>
      </c>
      <c r="C146" s="7" t="s">
        <v>176</v>
      </c>
      <c r="D146" s="24">
        <v>15</v>
      </c>
      <c r="E146" s="8">
        <f>D146</f>
        <v>15</v>
      </c>
      <c r="F146" s="8">
        <f t="shared" ref="F146:H146" si="36">E146</f>
        <v>15</v>
      </c>
      <c r="G146" s="8">
        <f t="shared" si="36"/>
        <v>15</v>
      </c>
      <c r="H146" s="8">
        <f t="shared" si="36"/>
        <v>15</v>
      </c>
    </row>
    <row r="147" spans="2:8">
      <c r="B147" s="51">
        <v>3</v>
      </c>
      <c r="C147" s="7" t="s">
        <v>111</v>
      </c>
      <c r="D147" s="8">
        <f>D145*D146</f>
        <v>0</v>
      </c>
      <c r="E147" s="8">
        <f t="shared" ref="E147:H147" si="37">E145*E146</f>
        <v>0</v>
      </c>
      <c r="F147" s="8">
        <f t="shared" si="37"/>
        <v>3000</v>
      </c>
      <c r="G147" s="8">
        <f t="shared" si="37"/>
        <v>3000</v>
      </c>
      <c r="H147" s="8">
        <f t="shared" si="37"/>
        <v>3000</v>
      </c>
    </row>
    <row r="150" spans="2:8">
      <c r="B150" s="63" t="s">
        <v>182</v>
      </c>
      <c r="C150" s="63"/>
      <c r="D150" s="63"/>
      <c r="E150" s="63"/>
      <c r="F150" s="63"/>
      <c r="G150" s="63"/>
      <c r="H150" s="63"/>
    </row>
    <row r="151" spans="2:8">
      <c r="B151" s="49" t="s">
        <v>0</v>
      </c>
      <c r="C151" s="19" t="s">
        <v>82</v>
      </c>
      <c r="D151" s="18" t="s">
        <v>229</v>
      </c>
      <c r="E151" s="18" t="s">
        <v>230</v>
      </c>
      <c r="F151" s="18" t="s">
        <v>231</v>
      </c>
      <c r="G151" s="18" t="s">
        <v>232</v>
      </c>
      <c r="H151" s="18" t="s">
        <v>233</v>
      </c>
    </row>
    <row r="152" spans="2:8">
      <c r="B152" s="51">
        <v>1</v>
      </c>
      <c r="C152" s="7" t="s">
        <v>177</v>
      </c>
      <c r="D152" s="8">
        <v>0</v>
      </c>
      <c r="E152" s="8">
        <v>0</v>
      </c>
      <c r="F152" s="24">
        <v>35</v>
      </c>
      <c r="G152" s="8">
        <f>F152</f>
        <v>35</v>
      </c>
      <c r="H152" s="8">
        <f t="shared" ref="H152" si="38">G152</f>
        <v>35</v>
      </c>
    </row>
    <row r="153" spans="2:8">
      <c r="B153" s="51">
        <v>2</v>
      </c>
      <c r="C153" s="7" t="s">
        <v>178</v>
      </c>
      <c r="D153" s="8">
        <v>0</v>
      </c>
      <c r="E153" s="8">
        <v>0</v>
      </c>
      <c r="F153" s="8">
        <v>0</v>
      </c>
      <c r="G153" s="8">
        <v>0</v>
      </c>
      <c r="H153" s="8">
        <v>0</v>
      </c>
    </row>
    <row r="154" spans="2:8">
      <c r="B154" s="51">
        <v>3</v>
      </c>
      <c r="C154" s="7" t="s">
        <v>179</v>
      </c>
      <c r="D154" s="8">
        <f>D152+D153</f>
        <v>0</v>
      </c>
      <c r="E154" s="8">
        <f t="shared" ref="E154:H154" si="39">E152+E153</f>
        <v>0</v>
      </c>
      <c r="F154" s="8">
        <f t="shared" si="39"/>
        <v>35</v>
      </c>
      <c r="G154" s="8">
        <f t="shared" si="39"/>
        <v>35</v>
      </c>
      <c r="H154" s="8">
        <f t="shared" si="39"/>
        <v>35</v>
      </c>
    </row>
    <row r="155" spans="2:8">
      <c r="B155" s="51">
        <v>4</v>
      </c>
      <c r="C155" s="7" t="s">
        <v>180</v>
      </c>
      <c r="D155" s="22">
        <v>1.3</v>
      </c>
      <c r="E155" s="7">
        <f>D155</f>
        <v>1.3</v>
      </c>
      <c r="F155" s="7">
        <f t="shared" ref="F155:H155" si="40">E155</f>
        <v>1.3</v>
      </c>
      <c r="G155" s="7">
        <f t="shared" si="40"/>
        <v>1.3</v>
      </c>
      <c r="H155" s="7">
        <f t="shared" si="40"/>
        <v>1.3</v>
      </c>
    </row>
    <row r="156" spans="2:8">
      <c r="B156" s="51">
        <v>5</v>
      </c>
      <c r="C156" s="7" t="s">
        <v>181</v>
      </c>
      <c r="D156" s="8">
        <f>ROUND(D154*D155,0)</f>
        <v>0</v>
      </c>
      <c r="E156" s="8">
        <f t="shared" ref="E156:H156" si="41">ROUND(E154*E155,0)</f>
        <v>0</v>
      </c>
      <c r="F156" s="8">
        <f t="shared" si="41"/>
        <v>46</v>
      </c>
      <c r="G156" s="8">
        <f t="shared" si="41"/>
        <v>46</v>
      </c>
      <c r="H156" s="8">
        <f t="shared" si="41"/>
        <v>46</v>
      </c>
    </row>
    <row r="159" spans="2:8">
      <c r="B159" s="63" t="s">
        <v>183</v>
      </c>
      <c r="C159" s="63"/>
      <c r="D159" s="63"/>
      <c r="E159" s="63"/>
      <c r="F159" s="63"/>
      <c r="G159" s="63"/>
      <c r="H159" s="63"/>
    </row>
    <row r="160" spans="2:8">
      <c r="B160" s="49" t="s">
        <v>0</v>
      </c>
      <c r="C160" s="19" t="s">
        <v>82</v>
      </c>
      <c r="D160" s="18" t="s">
        <v>229</v>
      </c>
      <c r="E160" s="18" t="s">
        <v>230</v>
      </c>
      <c r="F160" s="18" t="s">
        <v>231</v>
      </c>
      <c r="G160" s="18" t="s">
        <v>232</v>
      </c>
      <c r="H160" s="18" t="s">
        <v>233</v>
      </c>
    </row>
    <row r="161" spans="2:8">
      <c r="B161" s="51">
        <v>1</v>
      </c>
      <c r="C161" s="7" t="s">
        <v>184</v>
      </c>
      <c r="D161" s="7">
        <f>D79*3</f>
        <v>0</v>
      </c>
      <c r="E161" s="7">
        <f t="shared" ref="E161:H161" si="42">E79*3</f>
        <v>0</v>
      </c>
      <c r="F161" s="7">
        <f t="shared" si="42"/>
        <v>0</v>
      </c>
      <c r="G161" s="7">
        <f t="shared" si="42"/>
        <v>0</v>
      </c>
      <c r="H161" s="7">
        <f t="shared" si="42"/>
        <v>0</v>
      </c>
    </row>
    <row r="162" spans="2:8">
      <c r="B162" s="51">
        <v>2</v>
      </c>
      <c r="C162" s="7" t="s">
        <v>185</v>
      </c>
      <c r="D162" s="22">
        <v>20</v>
      </c>
      <c r="E162" s="7">
        <f>D162</f>
        <v>20</v>
      </c>
      <c r="F162" s="7">
        <f t="shared" ref="F162:H162" si="43">E162</f>
        <v>20</v>
      </c>
      <c r="G162" s="7">
        <f t="shared" si="43"/>
        <v>20</v>
      </c>
      <c r="H162" s="7">
        <f t="shared" si="43"/>
        <v>20</v>
      </c>
    </row>
    <row r="163" spans="2:8">
      <c r="B163" s="51">
        <v>3</v>
      </c>
      <c r="C163" s="7" t="s">
        <v>186</v>
      </c>
      <c r="D163" s="7">
        <f>D161*D162/1000</f>
        <v>0</v>
      </c>
      <c r="E163" s="7">
        <f t="shared" ref="E163:H163" si="44">E161*E162/1000</f>
        <v>0</v>
      </c>
      <c r="F163" s="7">
        <f t="shared" si="44"/>
        <v>0</v>
      </c>
      <c r="G163" s="7">
        <f t="shared" si="44"/>
        <v>0</v>
      </c>
      <c r="H163" s="7">
        <f t="shared" si="44"/>
        <v>0</v>
      </c>
    </row>
    <row r="164" spans="2:8">
      <c r="B164" s="51">
        <v>4</v>
      </c>
      <c r="C164" s="7" t="s">
        <v>180</v>
      </c>
      <c r="D164" s="7">
        <f>D155</f>
        <v>1.3</v>
      </c>
      <c r="E164" s="7">
        <f t="shared" ref="E164:H164" si="45">E155</f>
        <v>1.3</v>
      </c>
      <c r="F164" s="7">
        <f t="shared" si="45"/>
        <v>1.3</v>
      </c>
      <c r="G164" s="7">
        <f t="shared" si="45"/>
        <v>1.3</v>
      </c>
      <c r="H164" s="7">
        <f t="shared" si="45"/>
        <v>1.3</v>
      </c>
    </row>
    <row r="165" spans="2:8">
      <c r="B165" s="51">
        <v>5</v>
      </c>
      <c r="C165" s="7" t="s">
        <v>187</v>
      </c>
      <c r="D165" s="8">
        <f>ROUND(D163*D164,0)</f>
        <v>0</v>
      </c>
      <c r="E165" s="8">
        <f t="shared" ref="E165:H165" si="46">ROUND(E163*E164,0)</f>
        <v>0</v>
      </c>
      <c r="F165" s="8">
        <f t="shared" si="46"/>
        <v>0</v>
      </c>
      <c r="G165" s="8">
        <f t="shared" si="46"/>
        <v>0</v>
      </c>
      <c r="H165" s="8">
        <f t="shared" si="46"/>
        <v>0</v>
      </c>
    </row>
    <row r="168" spans="2:8">
      <c r="B168" s="63" t="s">
        <v>188</v>
      </c>
      <c r="C168" s="63"/>
      <c r="D168" s="63"/>
      <c r="E168" s="63"/>
      <c r="F168" s="63"/>
      <c r="G168" s="63"/>
      <c r="H168" s="63"/>
    </row>
    <row r="169" spans="2:8">
      <c r="B169" s="49" t="s">
        <v>0</v>
      </c>
      <c r="C169" s="19" t="s">
        <v>82</v>
      </c>
      <c r="D169" s="18" t="s">
        <v>229</v>
      </c>
      <c r="E169" s="18" t="s">
        <v>230</v>
      </c>
      <c r="F169" s="18" t="s">
        <v>231</v>
      </c>
      <c r="G169" s="18" t="s">
        <v>232</v>
      </c>
      <c r="H169" s="18" t="s">
        <v>233</v>
      </c>
    </row>
    <row r="170" spans="2:8">
      <c r="B170" s="51">
        <v>1</v>
      </c>
      <c r="C170" s="7" t="s">
        <v>184</v>
      </c>
      <c r="D170" s="8">
        <f>D161</f>
        <v>0</v>
      </c>
      <c r="E170" s="8">
        <f t="shared" ref="E170:H170" si="47">E161</f>
        <v>0</v>
      </c>
      <c r="F170" s="8">
        <f t="shared" si="47"/>
        <v>0</v>
      </c>
      <c r="G170" s="8">
        <f t="shared" si="47"/>
        <v>0</v>
      </c>
      <c r="H170" s="8">
        <f t="shared" si="47"/>
        <v>0</v>
      </c>
    </row>
    <row r="171" spans="2:8">
      <c r="B171" s="51">
        <v>2</v>
      </c>
      <c r="C171" s="7" t="s">
        <v>189</v>
      </c>
      <c r="D171" s="24">
        <v>1100</v>
      </c>
      <c r="E171" s="8">
        <f>D171</f>
        <v>1100</v>
      </c>
      <c r="F171" s="8">
        <f t="shared" ref="F171:H171" si="48">E171</f>
        <v>1100</v>
      </c>
      <c r="G171" s="8">
        <f t="shared" si="48"/>
        <v>1100</v>
      </c>
      <c r="H171" s="8">
        <f t="shared" si="48"/>
        <v>1100</v>
      </c>
    </row>
    <row r="172" spans="2:8">
      <c r="B172" s="51">
        <v>3</v>
      </c>
      <c r="C172" s="7" t="s">
        <v>192</v>
      </c>
      <c r="D172" s="7">
        <f>D170*D171/1000/1000</f>
        <v>0</v>
      </c>
      <c r="E172" s="7">
        <f t="shared" ref="E172:H172" si="49">E170*E171/1000/1000</f>
        <v>0</v>
      </c>
      <c r="F172" s="7">
        <f t="shared" si="49"/>
        <v>0</v>
      </c>
      <c r="G172" s="7">
        <f t="shared" si="49"/>
        <v>0</v>
      </c>
      <c r="H172" s="7">
        <f t="shared" si="49"/>
        <v>0</v>
      </c>
    </row>
    <row r="173" spans="2:8">
      <c r="B173" s="51">
        <v>4</v>
      </c>
      <c r="C173" s="7" t="s">
        <v>190</v>
      </c>
      <c r="D173" s="22">
        <v>6</v>
      </c>
      <c r="E173" s="7">
        <f>D173</f>
        <v>6</v>
      </c>
      <c r="F173" s="7">
        <f t="shared" ref="F173:H173" si="50">E173</f>
        <v>6</v>
      </c>
      <c r="G173" s="7">
        <f t="shared" si="50"/>
        <v>6</v>
      </c>
      <c r="H173" s="7">
        <f t="shared" si="50"/>
        <v>6</v>
      </c>
    </row>
    <row r="174" spans="2:8">
      <c r="B174" s="51">
        <v>5</v>
      </c>
      <c r="C174" s="7" t="s">
        <v>191</v>
      </c>
      <c r="D174" s="8">
        <f>ROUND(D172*D173,0)</f>
        <v>0</v>
      </c>
      <c r="E174" s="8">
        <f t="shared" ref="E174:H174" si="51">ROUND(E172*E173,0)</f>
        <v>0</v>
      </c>
      <c r="F174" s="8">
        <f t="shared" si="51"/>
        <v>0</v>
      </c>
      <c r="G174" s="8">
        <f t="shared" si="51"/>
        <v>0</v>
      </c>
      <c r="H174" s="8">
        <f t="shared" si="51"/>
        <v>0</v>
      </c>
    </row>
  </sheetData>
  <mergeCells count="27">
    <mergeCell ref="B168:H168"/>
    <mergeCell ref="B46:H46"/>
    <mergeCell ref="D127:H127"/>
    <mergeCell ref="D128:H128"/>
    <mergeCell ref="C129:H129"/>
    <mergeCell ref="B143:H143"/>
    <mergeCell ref="B150:H150"/>
    <mergeCell ref="B159:H159"/>
    <mergeCell ref="D121:H121"/>
    <mergeCell ref="D122:H122"/>
    <mergeCell ref="D123:H123"/>
    <mergeCell ref="D124:H124"/>
    <mergeCell ref="D125:H125"/>
    <mergeCell ref="D126:H126"/>
    <mergeCell ref="B98:H98"/>
    <mergeCell ref="B105:H105"/>
    <mergeCell ref="B3:G3"/>
    <mergeCell ref="C107:H107"/>
    <mergeCell ref="C118:H118"/>
    <mergeCell ref="D119:H119"/>
    <mergeCell ref="D120:H120"/>
    <mergeCell ref="B54:H54"/>
    <mergeCell ref="B68:H68"/>
    <mergeCell ref="B77:H77"/>
    <mergeCell ref="B84:H84"/>
    <mergeCell ref="C86:H86"/>
    <mergeCell ref="C90:H90"/>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B5:B20"/>
  <sheetViews>
    <sheetView topLeftCell="A4" zoomScale="145" zoomScaleNormal="145" workbookViewId="0">
      <selection activeCell="I15" sqref="I15"/>
    </sheetView>
  </sheetViews>
  <sheetFormatPr defaultRowHeight="14.4"/>
  <sheetData>
    <row r="5" spans="2:2">
      <c r="B5" s="21" t="s">
        <v>133</v>
      </c>
    </row>
    <row r="6" spans="2:2">
      <c r="B6" s="21" t="s">
        <v>134</v>
      </c>
    </row>
    <row r="7" spans="2:2">
      <c r="B7" s="21" t="s">
        <v>135</v>
      </c>
    </row>
    <row r="8" spans="2:2">
      <c r="B8" s="21" t="s">
        <v>136</v>
      </c>
    </row>
    <row r="9" spans="2:2">
      <c r="B9" s="21" t="s">
        <v>137</v>
      </c>
    </row>
    <row r="10" spans="2:2">
      <c r="B10" s="21" t="s">
        <v>148</v>
      </c>
    </row>
    <row r="11" spans="2:2">
      <c r="B11" s="21" t="s">
        <v>138</v>
      </c>
    </row>
    <row r="12" spans="2:2">
      <c r="B12" s="21" t="s">
        <v>139</v>
      </c>
    </row>
    <row r="13" spans="2:2">
      <c r="B13" t="s">
        <v>140</v>
      </c>
    </row>
    <row r="14" spans="2:2">
      <c r="B14" t="s">
        <v>141</v>
      </c>
    </row>
    <row r="15" spans="2:2">
      <c r="B15" t="s">
        <v>142</v>
      </c>
    </row>
    <row r="16" spans="2:2">
      <c r="B16" t="s">
        <v>143</v>
      </c>
    </row>
    <row r="17" spans="2:2">
      <c r="B17" t="s">
        <v>144</v>
      </c>
    </row>
    <row r="18" spans="2:2">
      <c r="B18" t="s">
        <v>145</v>
      </c>
    </row>
    <row r="19" spans="2:2">
      <c r="B19" t="s">
        <v>146</v>
      </c>
    </row>
    <row r="20" spans="2:2">
      <c r="B20" t="s">
        <v>147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3:D7"/>
  <sheetViews>
    <sheetView workbookViewId="0">
      <selection activeCell="J12" sqref="J12"/>
    </sheetView>
  </sheetViews>
  <sheetFormatPr defaultRowHeight="14.4"/>
  <cols>
    <col min="2" max="2" width="8.88671875" style="1"/>
    <col min="3" max="3" width="39.77734375" bestFit="1" customWidth="1"/>
    <col min="4" max="4" width="8.88671875" style="1"/>
  </cols>
  <sheetData>
    <row r="3" spans="2:4">
      <c r="B3" s="54" t="s">
        <v>249</v>
      </c>
      <c r="C3" s="54"/>
      <c r="D3" s="54"/>
    </row>
    <row r="4" spans="2:4">
      <c r="B4" s="28" t="s">
        <v>0</v>
      </c>
      <c r="C4" s="7" t="s">
        <v>248</v>
      </c>
      <c r="D4" s="28" t="s">
        <v>247</v>
      </c>
    </row>
    <row r="5" spans="2:4">
      <c r="B5" s="28">
        <v>1</v>
      </c>
      <c r="C5" s="7" t="s">
        <v>250</v>
      </c>
      <c r="D5" s="28">
        <v>1032</v>
      </c>
    </row>
    <row r="6" spans="2:4">
      <c r="B6" s="28">
        <v>2</v>
      </c>
      <c r="C6" s="7"/>
      <c r="D6" s="28"/>
    </row>
    <row r="7" spans="2:4">
      <c r="B7" s="28">
        <v>3</v>
      </c>
      <c r="C7" s="7"/>
      <c r="D7" s="28"/>
    </row>
  </sheetData>
  <mergeCells count="1">
    <mergeCell ref="B3:D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B3:C5"/>
  <sheetViews>
    <sheetView workbookViewId="0">
      <selection activeCell="C20" sqref="C20"/>
    </sheetView>
  </sheetViews>
  <sheetFormatPr defaultRowHeight="14.4"/>
  <cols>
    <col min="2" max="2" width="32" customWidth="1"/>
    <col min="3" max="3" width="39.109375" customWidth="1"/>
  </cols>
  <sheetData>
    <row r="3" spans="2:3">
      <c r="B3" s="70" t="s">
        <v>260</v>
      </c>
      <c r="C3" s="70" t="s">
        <v>261</v>
      </c>
    </row>
    <row r="4" spans="2:3">
      <c r="B4" s="69"/>
      <c r="C4" s="69"/>
    </row>
    <row r="5" spans="2:3">
      <c r="B5" s="69"/>
      <c r="C5" s="6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2:K18"/>
  <sheetViews>
    <sheetView showGridLines="0" zoomScale="115" zoomScaleNormal="115" workbookViewId="0">
      <selection activeCell="H20" sqref="H20"/>
    </sheetView>
  </sheetViews>
  <sheetFormatPr defaultRowHeight="14.4"/>
  <cols>
    <col min="1" max="1" width="4.109375" customWidth="1"/>
    <col min="2" max="2" width="8.88671875" style="1"/>
    <col min="3" max="3" width="8.88671875" style="2"/>
    <col min="4" max="4" width="36.6640625" customWidth="1"/>
    <col min="5" max="6" width="8.88671875" style="1"/>
    <col min="7" max="7" width="10.5546875" style="1" bestFit="1" customWidth="1"/>
    <col min="8" max="8" width="10.5546875" bestFit="1" customWidth="1"/>
    <col min="9" max="9" width="10.33203125" bestFit="1" customWidth="1"/>
    <col min="10" max="10" width="10.5546875" bestFit="1" customWidth="1"/>
    <col min="11" max="11" width="11.5546875" bestFit="1" customWidth="1"/>
  </cols>
  <sheetData>
    <row r="2" spans="2:11">
      <c r="B2" s="54" t="s">
        <v>237</v>
      </c>
      <c r="C2" s="54"/>
      <c r="D2" s="54"/>
      <c r="E2" s="54"/>
      <c r="F2" s="54"/>
      <c r="G2" s="54"/>
      <c r="H2" s="54"/>
      <c r="I2" s="54"/>
      <c r="J2" s="54"/>
      <c r="K2" s="1" t="s">
        <v>16</v>
      </c>
    </row>
    <row r="3" spans="2:11">
      <c r="B3" s="28" t="s">
        <v>0</v>
      </c>
      <c r="C3" s="6" t="s">
        <v>236</v>
      </c>
      <c r="D3" s="7" t="s">
        <v>1</v>
      </c>
      <c r="E3" s="28" t="s">
        <v>2</v>
      </c>
      <c r="F3" s="28" t="s">
        <v>22</v>
      </c>
      <c r="G3" s="28" t="s">
        <v>3</v>
      </c>
      <c r="H3" s="28" t="s">
        <v>4</v>
      </c>
      <c r="I3" s="28" t="s">
        <v>5</v>
      </c>
      <c r="J3" s="28" t="s">
        <v>6</v>
      </c>
      <c r="K3" s="28" t="s">
        <v>7</v>
      </c>
    </row>
    <row r="4" spans="2:11">
      <c r="B4" s="28">
        <v>1</v>
      </c>
      <c r="C4" s="6" t="s">
        <v>200</v>
      </c>
      <c r="D4" s="7" t="s">
        <v>8</v>
      </c>
      <c r="E4" s="28" t="s">
        <v>15</v>
      </c>
      <c r="F4" s="28">
        <v>1</v>
      </c>
      <c r="G4" s="31">
        <v>8000</v>
      </c>
      <c r="H4" s="30">
        <f>F4*G4</f>
        <v>8000</v>
      </c>
      <c r="I4" s="30">
        <v>0</v>
      </c>
      <c r="J4" s="30">
        <f>H4</f>
        <v>8000</v>
      </c>
      <c r="K4" s="30">
        <f>H4+I4-J4</f>
        <v>0</v>
      </c>
    </row>
    <row r="5" spans="2:11">
      <c r="B5" s="28">
        <v>2</v>
      </c>
      <c r="C5" s="6" t="s">
        <v>200</v>
      </c>
      <c r="D5" s="7" t="s">
        <v>9</v>
      </c>
      <c r="E5" s="28" t="s">
        <v>15</v>
      </c>
      <c r="F5" s="28">
        <v>1</v>
      </c>
      <c r="G5" s="31">
        <v>6000</v>
      </c>
      <c r="H5" s="30">
        <f t="shared" ref="H5:H13" si="0">F5*G5</f>
        <v>6000</v>
      </c>
      <c r="I5" s="30">
        <v>0</v>
      </c>
      <c r="J5" s="30">
        <f t="shared" ref="J5:J13" si="1">H5</f>
        <v>6000</v>
      </c>
      <c r="K5" s="30">
        <f t="shared" ref="K5:K13" si="2">H5+I5-J5</f>
        <v>0</v>
      </c>
    </row>
    <row r="6" spans="2:11">
      <c r="B6" s="28">
        <v>3</v>
      </c>
      <c r="C6" s="6" t="s">
        <v>200</v>
      </c>
      <c r="D6" s="7" t="s">
        <v>10</v>
      </c>
      <c r="E6" s="28" t="s">
        <v>15</v>
      </c>
      <c r="F6" s="28">
        <v>1</v>
      </c>
      <c r="G6" s="31">
        <v>10000</v>
      </c>
      <c r="H6" s="30">
        <f t="shared" si="0"/>
        <v>10000</v>
      </c>
      <c r="I6" s="30">
        <v>0</v>
      </c>
      <c r="J6" s="30">
        <f t="shared" si="1"/>
        <v>10000</v>
      </c>
      <c r="K6" s="30">
        <f t="shared" si="2"/>
        <v>0</v>
      </c>
    </row>
    <row r="7" spans="2:11">
      <c r="B7" s="28">
        <v>4</v>
      </c>
      <c r="C7" s="6" t="s">
        <v>200</v>
      </c>
      <c r="D7" s="7" t="s">
        <v>14</v>
      </c>
      <c r="E7" s="28" t="s">
        <v>15</v>
      </c>
      <c r="F7" s="28">
        <v>1</v>
      </c>
      <c r="G7" s="31">
        <v>100000</v>
      </c>
      <c r="H7" s="30">
        <f t="shared" si="0"/>
        <v>100000</v>
      </c>
      <c r="I7" s="30">
        <v>0</v>
      </c>
      <c r="J7" s="30">
        <f t="shared" si="1"/>
        <v>100000</v>
      </c>
      <c r="K7" s="30">
        <f t="shared" si="2"/>
        <v>0</v>
      </c>
    </row>
    <row r="8" spans="2:11">
      <c r="B8" s="28">
        <v>5</v>
      </c>
      <c r="C8" s="6" t="s">
        <v>200</v>
      </c>
      <c r="D8" s="7" t="s">
        <v>11</v>
      </c>
      <c r="E8" s="28" t="s">
        <v>15</v>
      </c>
      <c r="F8" s="28">
        <v>1</v>
      </c>
      <c r="G8" s="31">
        <v>3000</v>
      </c>
      <c r="H8" s="30">
        <f t="shared" si="0"/>
        <v>3000</v>
      </c>
      <c r="I8" s="30">
        <v>0</v>
      </c>
      <c r="J8" s="30">
        <f t="shared" si="1"/>
        <v>3000</v>
      </c>
      <c r="K8" s="30">
        <f t="shared" si="2"/>
        <v>0</v>
      </c>
    </row>
    <row r="9" spans="2:11">
      <c r="B9" s="28">
        <v>6</v>
      </c>
      <c r="C9" s="6" t="s">
        <v>200</v>
      </c>
      <c r="D9" s="7" t="s">
        <v>12</v>
      </c>
      <c r="E9" s="28" t="s">
        <v>15</v>
      </c>
      <c r="F9" s="28">
        <v>1</v>
      </c>
      <c r="G9" s="31">
        <v>30000</v>
      </c>
      <c r="H9" s="30">
        <f t="shared" si="0"/>
        <v>30000</v>
      </c>
      <c r="I9" s="30">
        <v>0</v>
      </c>
      <c r="J9" s="30">
        <f t="shared" si="1"/>
        <v>30000</v>
      </c>
      <c r="K9" s="30">
        <f t="shared" si="2"/>
        <v>0</v>
      </c>
    </row>
    <row r="10" spans="2:11">
      <c r="B10" s="28">
        <v>7</v>
      </c>
      <c r="C10" s="6" t="s">
        <v>200</v>
      </c>
      <c r="D10" s="7" t="s">
        <v>13</v>
      </c>
      <c r="E10" s="28" t="s">
        <v>15</v>
      </c>
      <c r="F10" s="28">
        <v>1</v>
      </c>
      <c r="G10" s="31">
        <v>8000</v>
      </c>
      <c r="H10" s="30">
        <f t="shared" si="0"/>
        <v>8000</v>
      </c>
      <c r="I10" s="30">
        <v>0</v>
      </c>
      <c r="J10" s="30">
        <f t="shared" si="1"/>
        <v>8000</v>
      </c>
      <c r="K10" s="30">
        <f t="shared" si="2"/>
        <v>0</v>
      </c>
    </row>
    <row r="11" spans="2:11">
      <c r="B11" s="28">
        <v>8</v>
      </c>
      <c r="C11" s="6" t="s">
        <v>200</v>
      </c>
      <c r="D11" s="7" t="s">
        <v>17</v>
      </c>
      <c r="E11" s="28" t="s">
        <v>15</v>
      </c>
      <c r="F11" s="28">
        <v>1</v>
      </c>
      <c r="G11" s="31">
        <v>3000</v>
      </c>
      <c r="H11" s="30">
        <f t="shared" si="0"/>
        <v>3000</v>
      </c>
      <c r="I11" s="30">
        <v>0</v>
      </c>
      <c r="J11" s="30">
        <f t="shared" si="1"/>
        <v>3000</v>
      </c>
      <c r="K11" s="30">
        <f t="shared" si="2"/>
        <v>0</v>
      </c>
    </row>
    <row r="12" spans="2:11">
      <c r="B12" s="28">
        <v>9</v>
      </c>
      <c r="C12" s="6" t="s">
        <v>200</v>
      </c>
      <c r="D12" s="7" t="s">
        <v>18</v>
      </c>
      <c r="E12" s="28" t="s">
        <v>15</v>
      </c>
      <c r="F12" s="28">
        <v>1</v>
      </c>
      <c r="G12" s="31">
        <v>4000</v>
      </c>
      <c r="H12" s="30">
        <f t="shared" si="0"/>
        <v>4000</v>
      </c>
      <c r="I12" s="30">
        <v>0</v>
      </c>
      <c r="J12" s="30">
        <f t="shared" si="1"/>
        <v>4000</v>
      </c>
      <c r="K12" s="30">
        <f t="shared" si="2"/>
        <v>0</v>
      </c>
    </row>
    <row r="13" spans="2:11">
      <c r="B13" s="28">
        <v>10</v>
      </c>
      <c r="C13" s="6" t="s">
        <v>200</v>
      </c>
      <c r="D13" s="7" t="s">
        <v>19</v>
      </c>
      <c r="E13" s="28" t="s">
        <v>15</v>
      </c>
      <c r="F13" s="28">
        <v>1</v>
      </c>
      <c r="G13" s="31">
        <v>40000</v>
      </c>
      <c r="H13" s="30">
        <f t="shared" si="0"/>
        <v>40000</v>
      </c>
      <c r="I13" s="30">
        <v>0</v>
      </c>
      <c r="J13" s="30">
        <f t="shared" si="1"/>
        <v>40000</v>
      </c>
      <c r="K13" s="30">
        <f t="shared" si="2"/>
        <v>0</v>
      </c>
    </row>
    <row r="14" spans="2:11">
      <c r="B14" s="28">
        <v>11</v>
      </c>
      <c r="C14" s="6" t="s">
        <v>222</v>
      </c>
      <c r="D14" s="23" t="s">
        <v>81</v>
      </c>
      <c r="E14" s="6" t="s">
        <v>222</v>
      </c>
      <c r="F14" s="6" t="s">
        <v>222</v>
      </c>
      <c r="G14" s="31" t="s">
        <v>222</v>
      </c>
      <c r="H14" s="32">
        <f>SUM(H4:H13)</f>
        <v>212000</v>
      </c>
      <c r="I14" s="32">
        <f>SUM(I4:I13)</f>
        <v>0</v>
      </c>
      <c r="J14" s="32">
        <f>SUM(J4:J13)</f>
        <v>212000</v>
      </c>
      <c r="K14" s="32">
        <f>SUM(K4:K13)</f>
        <v>0</v>
      </c>
    </row>
    <row r="15" spans="2:11">
      <c r="G15" s="3"/>
      <c r="H15" s="4"/>
      <c r="I15" s="4"/>
      <c r="J15" s="4"/>
      <c r="K15" s="4"/>
    </row>
    <row r="16" spans="2:11">
      <c r="G16" s="3"/>
      <c r="H16" s="4"/>
      <c r="I16" s="4"/>
      <c r="J16" s="4"/>
      <c r="K16" s="4"/>
    </row>
    <row r="17" spans="7:11">
      <c r="G17" s="3"/>
      <c r="H17" s="4"/>
      <c r="I17" s="4"/>
      <c r="K17" s="4"/>
    </row>
    <row r="18" spans="7:11">
      <c r="G18" s="3"/>
      <c r="H18" s="4"/>
      <c r="I18" s="4"/>
      <c r="K18" s="4"/>
    </row>
  </sheetData>
  <mergeCells count="1">
    <mergeCell ref="B2:J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B4:G8"/>
  <sheetViews>
    <sheetView workbookViewId="0">
      <selection activeCell="E25" sqref="E25"/>
    </sheetView>
  </sheetViews>
  <sheetFormatPr defaultRowHeight="14.4"/>
  <cols>
    <col min="2" max="2" width="8.88671875" style="1"/>
    <col min="3" max="3" width="37.77734375" customWidth="1"/>
    <col min="4" max="4" width="12" bestFit="1" customWidth="1"/>
    <col min="6" max="6" width="13.77734375" bestFit="1" customWidth="1"/>
  </cols>
  <sheetData>
    <row r="4" spans="2:7">
      <c r="B4" s="54" t="s">
        <v>245</v>
      </c>
      <c r="C4" s="54"/>
      <c r="D4" s="54"/>
      <c r="E4" s="54"/>
      <c r="F4" s="54"/>
      <c r="G4" s="54"/>
    </row>
    <row r="5" spans="2:7">
      <c r="B5" s="28" t="s">
        <v>0</v>
      </c>
      <c r="C5" s="7" t="s">
        <v>238</v>
      </c>
      <c r="D5" s="7" t="s">
        <v>239</v>
      </c>
      <c r="E5" s="7" t="s">
        <v>240</v>
      </c>
      <c r="F5" s="7" t="s">
        <v>246</v>
      </c>
      <c r="G5" s="7" t="s">
        <v>241</v>
      </c>
    </row>
    <row r="6" spans="2:7">
      <c r="B6" s="28">
        <v>1</v>
      </c>
      <c r="C6" s="7" t="s">
        <v>160</v>
      </c>
      <c r="D6" s="28">
        <v>5</v>
      </c>
      <c r="E6" s="28" t="s">
        <v>242</v>
      </c>
      <c r="F6" s="31">
        <v>5000</v>
      </c>
      <c r="G6" s="28" t="s">
        <v>243</v>
      </c>
    </row>
    <row r="7" spans="2:7">
      <c r="B7" s="28">
        <v>2</v>
      </c>
      <c r="C7" s="7" t="s">
        <v>161</v>
      </c>
      <c r="D7" s="28">
        <v>5</v>
      </c>
      <c r="E7" s="28" t="s">
        <v>242</v>
      </c>
      <c r="F7" s="31">
        <v>4000</v>
      </c>
      <c r="G7" s="28" t="s">
        <v>243</v>
      </c>
    </row>
    <row r="8" spans="2:7">
      <c r="B8" s="28">
        <v>3</v>
      </c>
      <c r="C8" s="7" t="s">
        <v>162</v>
      </c>
      <c r="D8" s="28">
        <v>5</v>
      </c>
      <c r="E8" s="28" t="s">
        <v>242</v>
      </c>
      <c r="F8" s="31">
        <v>2550</v>
      </c>
      <c r="G8" s="28" t="s">
        <v>244</v>
      </c>
    </row>
  </sheetData>
  <mergeCells count="1">
    <mergeCell ref="B4:G4"/>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B2:K23"/>
  <sheetViews>
    <sheetView showGridLines="0" zoomScale="115" zoomScaleNormal="115" workbookViewId="0">
      <selection activeCell="E24" sqref="E24"/>
    </sheetView>
  </sheetViews>
  <sheetFormatPr defaultRowHeight="14.4"/>
  <cols>
    <col min="1" max="1" width="4.109375" customWidth="1"/>
    <col min="2" max="2" width="8.88671875" style="1"/>
    <col min="3" max="3" width="8.88671875" style="2"/>
    <col min="4" max="4" width="36.6640625" customWidth="1"/>
    <col min="5" max="6" width="8.88671875" style="1"/>
    <col min="7" max="7" width="10.5546875" style="1" bestFit="1" customWidth="1"/>
    <col min="8" max="8" width="10.5546875" bestFit="1" customWidth="1"/>
    <col min="9" max="9" width="10.33203125" bestFit="1" customWidth="1"/>
    <col min="10" max="10" width="10.5546875" bestFit="1" customWidth="1"/>
    <col min="11" max="11" width="11.5546875" bestFit="1" customWidth="1"/>
  </cols>
  <sheetData>
    <row r="2" spans="2:11">
      <c r="B2" s="54" t="s">
        <v>194</v>
      </c>
      <c r="C2" s="54"/>
      <c r="D2" s="54"/>
      <c r="E2" s="54"/>
      <c r="F2" s="54"/>
      <c r="G2" s="54"/>
      <c r="H2" s="54"/>
      <c r="I2" s="54"/>
      <c r="J2" s="54"/>
      <c r="K2" s="1" t="s">
        <v>16</v>
      </c>
    </row>
    <row r="3" spans="2:11">
      <c r="B3" s="5" t="s">
        <v>0</v>
      </c>
      <c r="C3" s="6" t="s">
        <v>236</v>
      </c>
      <c r="D3" s="7" t="s">
        <v>1</v>
      </c>
      <c r="E3" s="5" t="s">
        <v>2</v>
      </c>
      <c r="F3" s="5" t="s">
        <v>22</v>
      </c>
      <c r="G3" s="5" t="s">
        <v>3</v>
      </c>
      <c r="H3" s="28" t="s">
        <v>4</v>
      </c>
      <c r="I3" s="28" t="s">
        <v>5</v>
      </c>
      <c r="J3" s="28" t="s">
        <v>6</v>
      </c>
      <c r="K3" s="28" t="s">
        <v>7</v>
      </c>
    </row>
    <row r="4" spans="2:11">
      <c r="B4" s="5">
        <v>1</v>
      </c>
      <c r="C4" s="6" t="s">
        <v>200</v>
      </c>
      <c r="D4" s="7" t="s">
        <v>8</v>
      </c>
      <c r="E4" s="5" t="s">
        <v>15</v>
      </c>
      <c r="F4" s="5">
        <v>1</v>
      </c>
      <c r="G4" s="31">
        <v>8000</v>
      </c>
      <c r="H4" s="30">
        <f>F4*G4</f>
        <v>8000</v>
      </c>
      <c r="I4" s="30">
        <v>0</v>
      </c>
      <c r="J4" s="30">
        <f>H4</f>
        <v>8000</v>
      </c>
      <c r="K4" s="30">
        <f>H4+I4-J4</f>
        <v>0</v>
      </c>
    </row>
    <row r="5" spans="2:11">
      <c r="B5" s="5">
        <v>2</v>
      </c>
      <c r="C5" s="6" t="s">
        <v>200</v>
      </c>
      <c r="D5" s="7" t="s">
        <v>9</v>
      </c>
      <c r="E5" s="5" t="s">
        <v>15</v>
      </c>
      <c r="F5" s="5">
        <v>1</v>
      </c>
      <c r="G5" s="31">
        <v>6000</v>
      </c>
      <c r="H5" s="30">
        <f t="shared" ref="H5:H18" si="0">F5*G5</f>
        <v>6000</v>
      </c>
      <c r="I5" s="30">
        <v>0</v>
      </c>
      <c r="J5" s="30">
        <f t="shared" ref="J5:J18" si="1">H5</f>
        <v>6000</v>
      </c>
      <c r="K5" s="30">
        <f t="shared" ref="K5:K18" si="2">H5+I5-J5</f>
        <v>0</v>
      </c>
    </row>
    <row r="6" spans="2:11">
      <c r="B6" s="28">
        <v>3</v>
      </c>
      <c r="C6" s="6" t="s">
        <v>200</v>
      </c>
      <c r="D6" s="7" t="s">
        <v>10</v>
      </c>
      <c r="E6" s="5" t="s">
        <v>15</v>
      </c>
      <c r="F6" s="5">
        <v>1</v>
      </c>
      <c r="G6" s="31">
        <v>10000</v>
      </c>
      <c r="H6" s="30">
        <f t="shared" si="0"/>
        <v>10000</v>
      </c>
      <c r="I6" s="30">
        <v>0</v>
      </c>
      <c r="J6" s="30">
        <f t="shared" si="1"/>
        <v>10000</v>
      </c>
      <c r="K6" s="30">
        <f t="shared" si="2"/>
        <v>0</v>
      </c>
    </row>
    <row r="7" spans="2:11">
      <c r="B7" s="28">
        <v>4</v>
      </c>
      <c r="C7" s="6" t="s">
        <v>200</v>
      </c>
      <c r="D7" s="7" t="s">
        <v>14</v>
      </c>
      <c r="E7" s="5" t="s">
        <v>15</v>
      </c>
      <c r="F7" s="5">
        <v>1</v>
      </c>
      <c r="G7" s="31">
        <v>100000</v>
      </c>
      <c r="H7" s="30">
        <f t="shared" si="0"/>
        <v>100000</v>
      </c>
      <c r="I7" s="30">
        <v>0</v>
      </c>
      <c r="J7" s="30">
        <f t="shared" si="1"/>
        <v>100000</v>
      </c>
      <c r="K7" s="30">
        <f t="shared" si="2"/>
        <v>0</v>
      </c>
    </row>
    <row r="8" spans="2:11">
      <c r="B8" s="28">
        <v>5</v>
      </c>
      <c r="C8" s="6" t="s">
        <v>200</v>
      </c>
      <c r="D8" s="7" t="s">
        <v>11</v>
      </c>
      <c r="E8" s="5" t="s">
        <v>15</v>
      </c>
      <c r="F8" s="5">
        <v>1</v>
      </c>
      <c r="G8" s="31">
        <v>3000</v>
      </c>
      <c r="H8" s="30">
        <f t="shared" si="0"/>
        <v>3000</v>
      </c>
      <c r="I8" s="30">
        <v>0</v>
      </c>
      <c r="J8" s="30">
        <f t="shared" si="1"/>
        <v>3000</v>
      </c>
      <c r="K8" s="30">
        <f t="shared" si="2"/>
        <v>0</v>
      </c>
    </row>
    <row r="9" spans="2:11">
      <c r="B9" s="28">
        <v>6</v>
      </c>
      <c r="C9" s="6" t="s">
        <v>200</v>
      </c>
      <c r="D9" s="7" t="s">
        <v>12</v>
      </c>
      <c r="E9" s="5" t="s">
        <v>15</v>
      </c>
      <c r="F9" s="5">
        <v>1</v>
      </c>
      <c r="G9" s="31">
        <v>30000</v>
      </c>
      <c r="H9" s="30">
        <f t="shared" si="0"/>
        <v>30000</v>
      </c>
      <c r="I9" s="30">
        <v>0</v>
      </c>
      <c r="J9" s="30">
        <f t="shared" si="1"/>
        <v>30000</v>
      </c>
      <c r="K9" s="30">
        <f t="shared" si="2"/>
        <v>0</v>
      </c>
    </row>
    <row r="10" spans="2:11">
      <c r="B10" s="28">
        <v>7</v>
      </c>
      <c r="C10" s="6" t="s">
        <v>200</v>
      </c>
      <c r="D10" s="7" t="s">
        <v>13</v>
      </c>
      <c r="E10" s="5" t="s">
        <v>15</v>
      </c>
      <c r="F10" s="5">
        <v>1</v>
      </c>
      <c r="G10" s="31">
        <v>8000</v>
      </c>
      <c r="H10" s="30">
        <f t="shared" si="0"/>
        <v>8000</v>
      </c>
      <c r="I10" s="30">
        <v>0</v>
      </c>
      <c r="J10" s="30">
        <f t="shared" si="1"/>
        <v>8000</v>
      </c>
      <c r="K10" s="30">
        <f t="shared" si="2"/>
        <v>0</v>
      </c>
    </row>
    <row r="11" spans="2:11">
      <c r="B11" s="28">
        <v>8</v>
      </c>
      <c r="C11" s="6" t="s">
        <v>200</v>
      </c>
      <c r="D11" s="7" t="s">
        <v>17</v>
      </c>
      <c r="E11" s="5" t="s">
        <v>15</v>
      </c>
      <c r="F11" s="5">
        <v>1</v>
      </c>
      <c r="G11" s="31">
        <v>3000</v>
      </c>
      <c r="H11" s="30">
        <f t="shared" si="0"/>
        <v>3000</v>
      </c>
      <c r="I11" s="30">
        <v>0</v>
      </c>
      <c r="J11" s="30">
        <f t="shared" si="1"/>
        <v>3000</v>
      </c>
      <c r="K11" s="30">
        <f t="shared" si="2"/>
        <v>0</v>
      </c>
    </row>
    <row r="12" spans="2:11">
      <c r="B12" s="28">
        <v>9</v>
      </c>
      <c r="C12" s="6" t="s">
        <v>200</v>
      </c>
      <c r="D12" s="7" t="s">
        <v>18</v>
      </c>
      <c r="E12" s="5" t="s">
        <v>15</v>
      </c>
      <c r="F12" s="5">
        <v>1</v>
      </c>
      <c r="G12" s="31">
        <v>4000</v>
      </c>
      <c r="H12" s="30">
        <f t="shared" si="0"/>
        <v>4000</v>
      </c>
      <c r="I12" s="30">
        <v>0</v>
      </c>
      <c r="J12" s="30">
        <f t="shared" si="1"/>
        <v>4000</v>
      </c>
      <c r="K12" s="30">
        <f t="shared" si="2"/>
        <v>0</v>
      </c>
    </row>
    <row r="13" spans="2:11">
      <c r="B13" s="28">
        <v>10</v>
      </c>
      <c r="C13" s="6" t="s">
        <v>200</v>
      </c>
      <c r="D13" s="7" t="s">
        <v>19</v>
      </c>
      <c r="E13" s="5" t="s">
        <v>15</v>
      </c>
      <c r="F13" s="5">
        <v>1</v>
      </c>
      <c r="G13" s="31">
        <v>40000</v>
      </c>
      <c r="H13" s="30">
        <f t="shared" si="0"/>
        <v>40000</v>
      </c>
      <c r="I13" s="30">
        <v>0</v>
      </c>
      <c r="J13" s="30">
        <f t="shared" si="1"/>
        <v>40000</v>
      </c>
      <c r="K13" s="30">
        <f t="shared" si="2"/>
        <v>0</v>
      </c>
    </row>
    <row r="14" spans="2:11">
      <c r="B14" s="28">
        <v>11</v>
      </c>
      <c r="C14" s="6" t="s">
        <v>27</v>
      </c>
      <c r="D14" s="7" t="s">
        <v>20</v>
      </c>
      <c r="E14" s="5" t="s">
        <v>21</v>
      </c>
      <c r="F14" s="5">
        <v>4</v>
      </c>
      <c r="G14" s="31">
        <f>200*15</f>
        <v>3000</v>
      </c>
      <c r="H14" s="30">
        <f t="shared" si="0"/>
        <v>12000</v>
      </c>
      <c r="I14" s="30">
        <v>0</v>
      </c>
      <c r="J14" s="30">
        <f t="shared" si="1"/>
        <v>12000</v>
      </c>
      <c r="K14" s="30">
        <f t="shared" si="2"/>
        <v>0</v>
      </c>
    </row>
    <row r="15" spans="2:11">
      <c r="B15" s="28">
        <v>12</v>
      </c>
      <c r="C15" s="6" t="s">
        <v>23</v>
      </c>
      <c r="D15" s="7" t="s">
        <v>24</v>
      </c>
      <c r="E15" s="5" t="s">
        <v>21</v>
      </c>
      <c r="F15" s="5">
        <v>4</v>
      </c>
      <c r="G15" s="31">
        <f>'5. LM'!F6</f>
        <v>5000</v>
      </c>
      <c r="H15" s="30">
        <f t="shared" si="0"/>
        <v>20000</v>
      </c>
      <c r="I15" s="30">
        <v>0</v>
      </c>
      <c r="J15" s="30">
        <f t="shared" si="1"/>
        <v>20000</v>
      </c>
      <c r="K15" s="30">
        <f t="shared" si="2"/>
        <v>0</v>
      </c>
    </row>
    <row r="16" spans="2:11">
      <c r="B16" s="28">
        <v>13</v>
      </c>
      <c r="C16" s="6" t="s">
        <v>23</v>
      </c>
      <c r="D16" s="7" t="s">
        <v>25</v>
      </c>
      <c r="E16" s="5" t="s">
        <v>21</v>
      </c>
      <c r="F16" s="5">
        <v>4</v>
      </c>
      <c r="G16" s="31">
        <f>'5. LM'!F7</f>
        <v>4000</v>
      </c>
      <c r="H16" s="30">
        <f t="shared" si="0"/>
        <v>16000</v>
      </c>
      <c r="I16" s="30">
        <v>0</v>
      </c>
      <c r="J16" s="30">
        <f t="shared" si="1"/>
        <v>16000</v>
      </c>
      <c r="K16" s="30">
        <f t="shared" si="2"/>
        <v>0</v>
      </c>
    </row>
    <row r="17" spans="2:11">
      <c r="B17" s="28">
        <v>14</v>
      </c>
      <c r="C17" s="6" t="s">
        <v>23</v>
      </c>
      <c r="D17" s="7" t="s">
        <v>26</v>
      </c>
      <c r="E17" s="5" t="s">
        <v>21</v>
      </c>
      <c r="F17" s="5">
        <v>4</v>
      </c>
      <c r="G17" s="31">
        <f>'5. LM'!F8</f>
        <v>2550</v>
      </c>
      <c r="H17" s="30">
        <f t="shared" si="0"/>
        <v>10200</v>
      </c>
      <c r="I17" s="30">
        <v>0</v>
      </c>
      <c r="J17" s="30">
        <f t="shared" si="1"/>
        <v>10200</v>
      </c>
      <c r="K17" s="30">
        <f t="shared" si="2"/>
        <v>0</v>
      </c>
    </row>
    <row r="18" spans="2:11">
      <c r="B18" s="28">
        <v>15</v>
      </c>
      <c r="C18" s="6" t="s">
        <v>193</v>
      </c>
      <c r="D18" s="7" t="s">
        <v>28</v>
      </c>
      <c r="E18" s="5" t="s">
        <v>29</v>
      </c>
      <c r="F18" s="5">
        <v>1</v>
      </c>
      <c r="G18" s="31">
        <f>3*1000</f>
        <v>3000</v>
      </c>
      <c r="H18" s="30">
        <f t="shared" si="0"/>
        <v>3000</v>
      </c>
      <c r="I18" s="30">
        <v>0</v>
      </c>
      <c r="J18" s="30">
        <f t="shared" si="1"/>
        <v>3000</v>
      </c>
      <c r="K18" s="30">
        <f t="shared" si="2"/>
        <v>0</v>
      </c>
    </row>
    <row r="19" spans="2:11">
      <c r="B19" s="28">
        <v>16</v>
      </c>
      <c r="C19" s="6" t="s">
        <v>222</v>
      </c>
      <c r="D19" s="23" t="s">
        <v>81</v>
      </c>
      <c r="E19" s="6" t="s">
        <v>222</v>
      </c>
      <c r="F19" s="6" t="s">
        <v>222</v>
      </c>
      <c r="G19" s="31" t="s">
        <v>222</v>
      </c>
      <c r="H19" s="32">
        <f t="shared" ref="H19:K19" si="3">SUM(H4:H18)</f>
        <v>273200</v>
      </c>
      <c r="I19" s="32">
        <f t="shared" si="3"/>
        <v>0</v>
      </c>
      <c r="J19" s="32">
        <f>SUM(J4:J18)</f>
        <v>273200</v>
      </c>
      <c r="K19" s="32">
        <f t="shared" si="3"/>
        <v>0</v>
      </c>
    </row>
    <row r="20" spans="2:11">
      <c r="G20" s="3"/>
      <c r="H20" s="4"/>
      <c r="I20" s="4"/>
      <c r="J20" s="4"/>
      <c r="K20" s="4"/>
    </row>
    <row r="21" spans="2:11">
      <c r="G21" s="3"/>
      <c r="H21" s="4"/>
      <c r="I21" s="4"/>
      <c r="J21" s="4"/>
      <c r="K21" s="4"/>
    </row>
    <row r="22" spans="2:11">
      <c r="G22" s="3"/>
      <c r="H22" s="4"/>
      <c r="I22" s="4"/>
      <c r="K22" s="4"/>
    </row>
    <row r="23" spans="2:11">
      <c r="G23" s="3"/>
      <c r="H23" s="4"/>
      <c r="I23" s="4"/>
      <c r="K23" s="4"/>
    </row>
  </sheetData>
  <mergeCells count="1">
    <mergeCell ref="B2:J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dimension ref="B4:G42"/>
  <sheetViews>
    <sheetView showGridLines="0" zoomScale="85" zoomScaleNormal="85" workbookViewId="0">
      <selection activeCell="K21" sqref="K21"/>
    </sheetView>
  </sheetViews>
  <sheetFormatPr defaultRowHeight="14.4"/>
  <cols>
    <col min="1" max="1" width="4.6640625" customWidth="1"/>
    <col min="2" max="2" width="8.88671875" style="10"/>
    <col min="3" max="3" width="76.44140625" customWidth="1"/>
    <col min="4" max="7" width="13" customWidth="1"/>
  </cols>
  <sheetData>
    <row r="4" spans="2:7">
      <c r="B4" s="59" t="s">
        <v>220</v>
      </c>
      <c r="C4" s="59"/>
      <c r="D4" s="59"/>
      <c r="E4" s="59"/>
      <c r="F4" s="59"/>
      <c r="G4" s="1" t="s">
        <v>16</v>
      </c>
    </row>
    <row r="5" spans="2:7">
      <c r="B5" s="56" t="s">
        <v>236</v>
      </c>
      <c r="C5" s="57" t="s">
        <v>30</v>
      </c>
      <c r="D5" s="58" t="s">
        <v>31</v>
      </c>
      <c r="E5" s="58"/>
      <c r="F5" s="58" t="s">
        <v>32</v>
      </c>
      <c r="G5" s="58"/>
    </row>
    <row r="6" spans="2:7">
      <c r="B6" s="56"/>
      <c r="C6" s="57"/>
      <c r="D6" s="34" t="s">
        <v>33</v>
      </c>
      <c r="E6" s="34" t="s">
        <v>34</v>
      </c>
      <c r="F6" s="34" t="s">
        <v>35</v>
      </c>
      <c r="G6" s="34" t="s">
        <v>36</v>
      </c>
    </row>
    <row r="7" spans="2:7">
      <c r="B7" s="29">
        <v>0</v>
      </c>
      <c r="C7" s="33" t="s">
        <v>37</v>
      </c>
      <c r="D7" s="34" t="s">
        <v>38</v>
      </c>
      <c r="E7" s="34" t="s">
        <v>39</v>
      </c>
      <c r="F7" s="34" t="s">
        <v>40</v>
      </c>
      <c r="G7" s="34" t="s">
        <v>41</v>
      </c>
    </row>
    <row r="8" spans="2:7" ht="15.6">
      <c r="B8" s="60" t="s">
        <v>42</v>
      </c>
      <c r="C8" s="60"/>
      <c r="D8" s="35">
        <f>SUM(D9:D10)</f>
        <v>0</v>
      </c>
      <c r="E8" s="35">
        <f>SUM(E9:E10)</f>
        <v>0</v>
      </c>
      <c r="F8" s="35">
        <f>SUM(F9:F10)</f>
        <v>0</v>
      </c>
      <c r="G8" s="35">
        <f>SUM(G9:G10)</f>
        <v>0</v>
      </c>
    </row>
    <row r="9" spans="2:7" ht="31.2">
      <c r="B9" s="29" t="s">
        <v>198</v>
      </c>
      <c r="C9" s="36" t="s">
        <v>197</v>
      </c>
      <c r="D9" s="37">
        <f>SUMIFS('7.1 Detaliere'!H$4:H$18,'7.1 Detaliere'!$C$4:$C$18,$B9)</f>
        <v>0</v>
      </c>
      <c r="E9" s="37">
        <f>SUMIFS('7.1 Detaliere'!I$4:I$18,'7.1 Detaliere'!$C$4:$C$18,$B9)</f>
        <v>0</v>
      </c>
      <c r="F9" s="37">
        <f>SUMIFS('7.1 Detaliere'!J$4:J$18,'7.1 Detaliere'!$C$4:$C$18,$B9)</f>
        <v>0</v>
      </c>
      <c r="G9" s="35">
        <f t="shared" ref="G9:G39" si="0">D9+E9-F9</f>
        <v>0</v>
      </c>
    </row>
    <row r="10" spans="2:7" ht="15.6">
      <c r="B10" s="29" t="s">
        <v>199</v>
      </c>
      <c r="C10" s="36" t="s">
        <v>196</v>
      </c>
      <c r="D10" s="37">
        <f>SUMIFS('7.1 Detaliere'!H$4:H$18,'7.1 Detaliere'!$C$4:$C$18,$B10)</f>
        <v>0</v>
      </c>
      <c r="E10" s="37">
        <f>SUMIFS('7.1 Detaliere'!I$4:I$18,'7.1 Detaliere'!$C$4:$C$18,$B10)</f>
        <v>0</v>
      </c>
      <c r="F10" s="37">
        <f>SUMIFS('7.1 Detaliere'!J$4:J$18,'7.1 Detaliere'!$C$4:$C$18,$B10)</f>
        <v>0</v>
      </c>
      <c r="G10" s="35">
        <f t="shared" si="0"/>
        <v>0</v>
      </c>
    </row>
    <row r="11" spans="2:7" ht="15.6">
      <c r="B11" s="60" t="s">
        <v>43</v>
      </c>
      <c r="C11" s="60"/>
      <c r="D11" s="35">
        <f>D12</f>
        <v>212000</v>
      </c>
      <c r="E11" s="35">
        <f t="shared" ref="E11:G11" si="1">E12</f>
        <v>0</v>
      </c>
      <c r="F11" s="35">
        <f t="shared" si="1"/>
        <v>212000</v>
      </c>
      <c r="G11" s="35">
        <f t="shared" si="1"/>
        <v>0</v>
      </c>
    </row>
    <row r="12" spans="2:7" ht="31.2">
      <c r="B12" s="29" t="s">
        <v>200</v>
      </c>
      <c r="C12" s="36" t="s">
        <v>195</v>
      </c>
      <c r="D12" s="37">
        <f>SUMIFS('7.1 Detaliere'!H$4:H$18,'7.1 Detaliere'!$C$4:$C$18,$B12)</f>
        <v>212000</v>
      </c>
      <c r="E12" s="37">
        <f>SUMIFS('7.1 Detaliere'!I$4:I$18,'7.1 Detaliere'!$C$4:$C$18,$B12)</f>
        <v>0</v>
      </c>
      <c r="F12" s="37">
        <f>SUMIFS('7.1 Detaliere'!J$4:J$18,'7.1 Detaliere'!$C$4:$C$18,$B12)</f>
        <v>212000</v>
      </c>
      <c r="G12" s="35">
        <f t="shared" si="0"/>
        <v>0</v>
      </c>
    </row>
    <row r="13" spans="2:7" ht="15.6">
      <c r="B13" s="60" t="s">
        <v>44</v>
      </c>
      <c r="C13" s="60"/>
      <c r="D13" s="35">
        <f>D14+D15+D16+D17+D18+D19+D23+D24+D29+D30+D31+D32+D33+D34+D35+D36+D37+D38+D39</f>
        <v>61200</v>
      </c>
      <c r="E13" s="35">
        <f t="shared" ref="E13:G13" si="2">E14+E15+E16+E17+E18+E19+E23+E24+E29+E30+E31+E32+E33+E34+E35+E36+E37+E38+E39</f>
        <v>0</v>
      </c>
      <c r="F13" s="35">
        <f t="shared" si="2"/>
        <v>61200</v>
      </c>
      <c r="G13" s="35">
        <f t="shared" si="2"/>
        <v>0</v>
      </c>
    </row>
    <row r="14" spans="2:7" ht="15.6">
      <c r="B14" s="29" t="s">
        <v>201</v>
      </c>
      <c r="C14" s="36" t="s">
        <v>202</v>
      </c>
      <c r="D14" s="37">
        <f>SUMIFS('7.1 Detaliere'!H$4:H$18,'7.1 Detaliere'!$C$4:$C$18,$B14)</f>
        <v>0</v>
      </c>
      <c r="E14" s="35"/>
      <c r="F14" s="37">
        <f>SUMIFS('7.1 Detaliere'!J$4:J$18,'7.1 Detaliere'!$C$4:$C$18,$B14)</f>
        <v>0</v>
      </c>
      <c r="G14" s="35">
        <f t="shared" ref="G14" si="3">D14+E14-F14</f>
        <v>0</v>
      </c>
    </row>
    <row r="15" spans="2:7" ht="15.6">
      <c r="B15" s="29">
        <v>5</v>
      </c>
      <c r="C15" s="36" t="s">
        <v>203</v>
      </c>
      <c r="D15" s="37">
        <f>SUMIFS('7.1 Detaliere'!H$4:H$18,'7.1 Detaliere'!$C$4:$C$18,$B15)</f>
        <v>0</v>
      </c>
      <c r="E15" s="35"/>
      <c r="F15" s="37">
        <f>SUMIFS('7.1 Detaliere'!J$4:J$18,'7.1 Detaliere'!$C$4:$C$18,$B15)</f>
        <v>0</v>
      </c>
      <c r="G15" s="35">
        <f t="shared" si="0"/>
        <v>0</v>
      </c>
    </row>
    <row r="16" spans="2:7" ht="31.2">
      <c r="B16" s="29">
        <v>6</v>
      </c>
      <c r="C16" s="36" t="s">
        <v>204</v>
      </c>
      <c r="D16" s="37">
        <f>SUMIFS('7.1 Detaliere'!H$4:H$18,'7.1 Detaliere'!$C$4:$C$18,$B16)</f>
        <v>0</v>
      </c>
      <c r="E16" s="35"/>
      <c r="F16" s="37">
        <f>SUMIFS('7.1 Detaliere'!J$4:J$18,'7.1 Detaliere'!$C$4:$C$18,$B16)</f>
        <v>0</v>
      </c>
      <c r="G16" s="35">
        <f t="shared" si="0"/>
        <v>0</v>
      </c>
    </row>
    <row r="17" spans="2:7" ht="15.6">
      <c r="B17" s="29">
        <v>7</v>
      </c>
      <c r="C17" s="36" t="s">
        <v>205</v>
      </c>
      <c r="D17" s="37">
        <f>SUMIFS('7.1 Detaliere'!H$4:H$18,'7.1 Detaliere'!$C$4:$C$18,$B17)</f>
        <v>0</v>
      </c>
      <c r="E17" s="35"/>
      <c r="F17" s="37">
        <f>SUMIFS('7.1 Detaliere'!J$4:J$18,'7.1 Detaliere'!$C$4:$C$18,$B17)</f>
        <v>0</v>
      </c>
      <c r="G17" s="35">
        <f t="shared" si="0"/>
        <v>0</v>
      </c>
    </row>
    <row r="18" spans="2:7" ht="15.6">
      <c r="B18" s="29">
        <v>8</v>
      </c>
      <c r="C18" s="36" t="s">
        <v>207</v>
      </c>
      <c r="D18" s="37">
        <f>SUMIFS('7.1 Detaliere'!H$4:H$18,'7.1 Detaliere'!$C$4:$C$18,$B18)</f>
        <v>0</v>
      </c>
      <c r="E18" s="35"/>
      <c r="F18" s="37">
        <f>SUMIFS('7.1 Detaliere'!J$4:J$18,'7.1 Detaliere'!$C$4:$C$18,$B18)</f>
        <v>0</v>
      </c>
      <c r="G18" s="35">
        <f t="shared" si="0"/>
        <v>0</v>
      </c>
    </row>
    <row r="19" spans="2:7" ht="15.6">
      <c r="B19" s="29">
        <v>9</v>
      </c>
      <c r="C19" s="36" t="s">
        <v>45</v>
      </c>
      <c r="D19" s="35">
        <f>D20+D21+D22</f>
        <v>46200</v>
      </c>
      <c r="E19" s="35">
        <f t="shared" ref="E19:G19" si="4">E20+E21+E22</f>
        <v>0</v>
      </c>
      <c r="F19" s="35">
        <f t="shared" si="4"/>
        <v>46200</v>
      </c>
      <c r="G19" s="35">
        <f t="shared" si="4"/>
        <v>0</v>
      </c>
    </row>
    <row r="20" spans="2:7" ht="15.6">
      <c r="B20" s="29" t="s">
        <v>23</v>
      </c>
      <c r="C20" s="36" t="s">
        <v>46</v>
      </c>
      <c r="D20" s="37">
        <f>SUMIFS('7.1 Detaliere'!H$4:H$18,'7.1 Detaliere'!$C$4:$C$18,$B20)</f>
        <v>46200</v>
      </c>
      <c r="E20" s="35"/>
      <c r="F20" s="37">
        <f>SUMIFS('7.1 Detaliere'!J$4:J$18,'7.1 Detaliere'!$C$4:$C$18,$B20)</f>
        <v>46200</v>
      </c>
      <c r="G20" s="35">
        <f t="shared" si="0"/>
        <v>0</v>
      </c>
    </row>
    <row r="21" spans="2:7" ht="15.6">
      <c r="B21" s="29" t="s">
        <v>58</v>
      </c>
      <c r="C21" s="36" t="s">
        <v>206</v>
      </c>
      <c r="D21" s="37">
        <f>SUMIFS('7.1 Detaliere'!H$4:H$18,'7.1 Detaliere'!$C$4:$C$18,$B21)</f>
        <v>0</v>
      </c>
      <c r="E21" s="35"/>
      <c r="F21" s="37">
        <f>SUMIFS('7.1 Detaliere'!J$4:J$18,'7.1 Detaliere'!$C$4:$C$18,$B21)</f>
        <v>0</v>
      </c>
      <c r="G21" s="35">
        <f t="shared" si="0"/>
        <v>0</v>
      </c>
    </row>
    <row r="22" spans="2:7" ht="15.6">
      <c r="B22" s="29" t="s">
        <v>59</v>
      </c>
      <c r="C22" s="36" t="s">
        <v>208</v>
      </c>
      <c r="D22" s="37">
        <f>SUMIFS('7.1 Detaliere'!H$4:H$18,'7.1 Detaliere'!$C$4:$C$18,$B22)</f>
        <v>0</v>
      </c>
      <c r="E22" s="35"/>
      <c r="F22" s="37">
        <f>SUMIFS('7.1 Detaliere'!J$4:J$18,'7.1 Detaliere'!$C$4:$C$18,$B22)</f>
        <v>0</v>
      </c>
      <c r="G22" s="35">
        <f t="shared" si="0"/>
        <v>0</v>
      </c>
    </row>
    <row r="23" spans="2:7" ht="15.6">
      <c r="B23" s="29">
        <v>10</v>
      </c>
      <c r="C23" s="36" t="s">
        <v>209</v>
      </c>
      <c r="D23" s="37">
        <f>SUMIFS('7.1 Detaliere'!H$4:H$18,'7.1 Detaliere'!$C$4:$C$18,$B23)</f>
        <v>0</v>
      </c>
      <c r="E23" s="35"/>
      <c r="F23" s="37">
        <f>SUMIFS('7.1 Detaliere'!J$4:J$18,'7.1 Detaliere'!$C$4:$C$18,$B23)</f>
        <v>0</v>
      </c>
      <c r="G23" s="35">
        <f t="shared" si="0"/>
        <v>0</v>
      </c>
    </row>
    <row r="24" spans="2:7" ht="15.6">
      <c r="B24" s="29">
        <v>11</v>
      </c>
      <c r="C24" s="36" t="s">
        <v>47</v>
      </c>
      <c r="D24" s="35">
        <f>D25+D26+D27+D28</f>
        <v>0</v>
      </c>
      <c r="E24" s="35">
        <f t="shared" ref="E24:G24" si="5">E25+E26+E27+E28</f>
        <v>0</v>
      </c>
      <c r="F24" s="35">
        <f t="shared" si="5"/>
        <v>0</v>
      </c>
      <c r="G24" s="35">
        <f t="shared" si="5"/>
        <v>0</v>
      </c>
    </row>
    <row r="25" spans="2:7" ht="15.6">
      <c r="B25" s="29" t="s">
        <v>60</v>
      </c>
      <c r="C25" s="36" t="s">
        <v>48</v>
      </c>
      <c r="D25" s="37">
        <f>SUMIFS('7.1 Detaliere'!H$4:H$18,'7.1 Detaliere'!$C$4:$C$18,$B25)</f>
        <v>0</v>
      </c>
      <c r="E25" s="35"/>
      <c r="F25" s="37">
        <f>SUMIFS('7.1 Detaliere'!J$4:J$18,'7.1 Detaliere'!$C$4:$C$18,$B25)</f>
        <v>0</v>
      </c>
      <c r="G25" s="35">
        <f t="shared" si="0"/>
        <v>0</v>
      </c>
    </row>
    <row r="26" spans="2:7" ht="15.6">
      <c r="B26" s="29" t="s">
        <v>61</v>
      </c>
      <c r="C26" s="36" t="s">
        <v>49</v>
      </c>
      <c r="D26" s="37">
        <f>SUMIFS('7.1 Detaliere'!H$4:H$18,'7.1 Detaliere'!$C$4:$C$18,$B26)</f>
        <v>0</v>
      </c>
      <c r="E26" s="35"/>
      <c r="F26" s="37">
        <f>SUMIFS('7.1 Detaliere'!J$4:J$18,'7.1 Detaliere'!$C$4:$C$18,$B26)</f>
        <v>0</v>
      </c>
      <c r="G26" s="35">
        <f t="shared" si="0"/>
        <v>0</v>
      </c>
    </row>
    <row r="27" spans="2:7" ht="62.4">
      <c r="B27" s="29" t="s">
        <v>62</v>
      </c>
      <c r="C27" s="36" t="s">
        <v>50</v>
      </c>
      <c r="D27" s="37">
        <f>SUMIFS('7.1 Detaliere'!H$4:H$18,'7.1 Detaliere'!$C$4:$C$18,$B27)</f>
        <v>0</v>
      </c>
      <c r="E27" s="35"/>
      <c r="F27" s="37">
        <f>SUMIFS('7.1 Detaliere'!J$4:J$18,'7.1 Detaliere'!$C$4:$C$18,$B27)</f>
        <v>0</v>
      </c>
      <c r="G27" s="35">
        <f t="shared" si="0"/>
        <v>0</v>
      </c>
    </row>
    <row r="28" spans="2:7" ht="15.6">
      <c r="B28" s="29" t="s">
        <v>63</v>
      </c>
      <c r="C28" s="36" t="s">
        <v>51</v>
      </c>
      <c r="D28" s="37">
        <f>SUMIFS('7.1 Detaliere'!H$4:H$18,'7.1 Detaliere'!$C$4:$C$18,$B28)</f>
        <v>0</v>
      </c>
      <c r="E28" s="35"/>
      <c r="F28" s="37">
        <f>SUMIFS('7.1 Detaliere'!J$4:J$18,'7.1 Detaliere'!$C$4:$C$18,$B28)</f>
        <v>0</v>
      </c>
      <c r="G28" s="35">
        <f t="shared" si="0"/>
        <v>0</v>
      </c>
    </row>
    <row r="29" spans="2:7" ht="46.8">
      <c r="B29" s="29">
        <v>12</v>
      </c>
      <c r="C29" s="36" t="s">
        <v>211</v>
      </c>
      <c r="D29" s="37">
        <f>SUMIFS('7.1 Detaliere'!H$4:H$18,'7.1 Detaliere'!$C$4:$C$18,$B29)</f>
        <v>12000</v>
      </c>
      <c r="E29" s="35"/>
      <c r="F29" s="37">
        <f>SUMIFS('7.1 Detaliere'!J$4:J$18,'7.1 Detaliere'!$C$4:$C$18,$B29)</f>
        <v>12000</v>
      </c>
      <c r="G29" s="35">
        <f t="shared" si="0"/>
        <v>0</v>
      </c>
    </row>
    <row r="30" spans="2:7" ht="46.8">
      <c r="B30" s="29">
        <v>13</v>
      </c>
      <c r="C30" s="36" t="s">
        <v>210</v>
      </c>
      <c r="D30" s="37">
        <f>SUMIFS('7.1 Detaliere'!H$4:H$18,'7.1 Detaliere'!$C$4:$C$18,$B30)</f>
        <v>0</v>
      </c>
      <c r="E30" s="35"/>
      <c r="F30" s="37">
        <f>SUMIFS('7.1 Detaliere'!J$4:J$18,'7.1 Detaliere'!$C$4:$C$18,$B30)</f>
        <v>0</v>
      </c>
      <c r="G30" s="35">
        <f t="shared" si="0"/>
        <v>0</v>
      </c>
    </row>
    <row r="31" spans="2:7" ht="31.2">
      <c r="B31" s="29">
        <v>14</v>
      </c>
      <c r="C31" s="36" t="s">
        <v>212</v>
      </c>
      <c r="D31" s="37">
        <f>SUMIFS('7.1 Detaliere'!H$4:H$18,'7.1 Detaliere'!$C$4:$C$18,$B31)</f>
        <v>0</v>
      </c>
      <c r="E31" s="35"/>
      <c r="F31" s="37">
        <f>SUMIFS('7.1 Detaliere'!J$4:J$18,'7.1 Detaliere'!$C$4:$C$18,$B31)</f>
        <v>0</v>
      </c>
      <c r="G31" s="35">
        <f t="shared" si="0"/>
        <v>0</v>
      </c>
    </row>
    <row r="32" spans="2:7" ht="31.2">
      <c r="B32" s="29">
        <v>15</v>
      </c>
      <c r="C32" s="36" t="s">
        <v>213</v>
      </c>
      <c r="D32" s="37">
        <f>SUMIFS('7.1 Detaliere'!H$4:H$18,'7.1 Detaliere'!$C$4:$C$18,$B32)</f>
        <v>0</v>
      </c>
      <c r="E32" s="35"/>
      <c r="F32" s="37">
        <f>SUMIFS('7.1 Detaliere'!J$4:J$18,'7.1 Detaliere'!$C$4:$C$18,$B32)</f>
        <v>0</v>
      </c>
      <c r="G32" s="35">
        <f t="shared" si="0"/>
        <v>0</v>
      </c>
    </row>
    <row r="33" spans="2:7" ht="31.2">
      <c r="B33" s="29">
        <v>16</v>
      </c>
      <c r="C33" s="36" t="s">
        <v>214</v>
      </c>
      <c r="D33" s="37">
        <f>SUMIFS('7.1 Detaliere'!H$4:H$18,'7.1 Detaliere'!$C$4:$C$18,$B33)</f>
        <v>0</v>
      </c>
      <c r="E33" s="35"/>
      <c r="F33" s="37">
        <f>SUMIFS('7.1 Detaliere'!J$4:J$18,'7.1 Detaliere'!$C$4:$C$18,$B33)</f>
        <v>0</v>
      </c>
      <c r="G33" s="35">
        <f t="shared" si="0"/>
        <v>0</v>
      </c>
    </row>
    <row r="34" spans="2:7" ht="31.2">
      <c r="B34" s="29">
        <v>17</v>
      </c>
      <c r="C34" s="36" t="s">
        <v>215</v>
      </c>
      <c r="D34" s="37">
        <f>SUMIFS('7.1 Detaliere'!H$4:H$18,'7.1 Detaliere'!$C$4:$C$18,$B34)</f>
        <v>0</v>
      </c>
      <c r="E34" s="35"/>
      <c r="F34" s="37">
        <f>SUMIFS('7.1 Detaliere'!J$4:J$18,'7.1 Detaliere'!$C$4:$C$18,$B34)</f>
        <v>0</v>
      </c>
      <c r="G34" s="35">
        <f t="shared" si="0"/>
        <v>0</v>
      </c>
    </row>
    <row r="35" spans="2:7" ht="15.6">
      <c r="B35" s="29">
        <v>18</v>
      </c>
      <c r="C35" s="36" t="s">
        <v>56</v>
      </c>
      <c r="D35" s="37">
        <f>SUMIFS('7.1 Detaliere'!H$4:H$18,'7.1 Detaliere'!$C$4:$C$18,$B35)</f>
        <v>0</v>
      </c>
      <c r="E35" s="35"/>
      <c r="F35" s="37">
        <f>SUMIFS('7.1 Detaliere'!J$4:J$18,'7.1 Detaliere'!$C$4:$C$18,$B35)</f>
        <v>0</v>
      </c>
      <c r="G35" s="35">
        <f t="shared" si="0"/>
        <v>0</v>
      </c>
    </row>
    <row r="36" spans="2:7" ht="15.6">
      <c r="B36" s="29">
        <v>19</v>
      </c>
      <c r="C36" s="36" t="s">
        <v>216</v>
      </c>
      <c r="D36" s="37">
        <f>SUMIFS('7.1 Detaliere'!H$4:H$18,'7.1 Detaliere'!$C$4:$C$18,$B36)</f>
        <v>0</v>
      </c>
      <c r="E36" s="35"/>
      <c r="F36" s="37">
        <f>SUMIFS('7.1 Detaliere'!J$4:J$18,'7.1 Detaliere'!$C$4:$C$18,$B36)</f>
        <v>0</v>
      </c>
      <c r="G36" s="35">
        <f t="shared" si="0"/>
        <v>0</v>
      </c>
    </row>
    <row r="37" spans="2:7" ht="15.6">
      <c r="B37" s="29">
        <v>20</v>
      </c>
      <c r="C37" s="36" t="s">
        <v>217</v>
      </c>
      <c r="D37" s="37">
        <f>SUMIFS('7.1 Detaliere'!H$4:H$18,'7.1 Detaliere'!$C$4:$C$18,$B37)</f>
        <v>3000</v>
      </c>
      <c r="E37" s="35"/>
      <c r="F37" s="37">
        <f>SUMIFS('7.1 Detaliere'!J$4:J$18,'7.1 Detaliere'!$C$4:$C$18,$B37)</f>
        <v>3000</v>
      </c>
      <c r="G37" s="35">
        <f t="shared" si="0"/>
        <v>0</v>
      </c>
    </row>
    <row r="38" spans="2:7" ht="15.6">
      <c r="B38" s="29">
        <v>21</v>
      </c>
      <c r="C38" s="36" t="s">
        <v>218</v>
      </c>
      <c r="D38" s="37">
        <f>SUMIFS('7.1 Detaliere'!H$4:H$18,'7.1 Detaliere'!$C$4:$C$18,$B38)</f>
        <v>0</v>
      </c>
      <c r="E38" s="35"/>
      <c r="F38" s="37">
        <f>SUMIFS('7.1 Detaliere'!J$4:J$18,'7.1 Detaliere'!$C$4:$C$18,$B38)</f>
        <v>0</v>
      </c>
      <c r="G38" s="35">
        <f t="shared" si="0"/>
        <v>0</v>
      </c>
    </row>
    <row r="39" spans="2:7" ht="15.6">
      <c r="B39" s="29">
        <v>22</v>
      </c>
      <c r="C39" s="38" t="s">
        <v>219</v>
      </c>
      <c r="D39" s="37">
        <f>SUMIFS('7.1 Detaliere'!H$4:H$18,'7.1 Detaliere'!$C$4:$C$18,$B39)</f>
        <v>0</v>
      </c>
      <c r="E39" s="35"/>
      <c r="F39" s="37">
        <f>SUMIFS('7.1 Detaliere'!J$4:J$18,'7.1 Detaliere'!$C$4:$C$18,$B39)</f>
        <v>0</v>
      </c>
      <c r="G39" s="35">
        <f t="shared" si="0"/>
        <v>0</v>
      </c>
    </row>
    <row r="40" spans="2:7">
      <c r="B40" s="55" t="s">
        <v>57</v>
      </c>
      <c r="C40" s="55"/>
      <c r="D40" s="37">
        <f>D8+D11+D13</f>
        <v>273200</v>
      </c>
      <c r="E40" s="37">
        <f>E8+E11+E13</f>
        <v>0</v>
      </c>
      <c r="F40" s="37">
        <f>F8+F11+F13</f>
        <v>273200</v>
      </c>
      <c r="G40" s="37">
        <f>G8+G11+G13</f>
        <v>0</v>
      </c>
    </row>
    <row r="42" spans="2:7">
      <c r="D42" s="11">
        <f>D40-'7.1 Detaliere'!H19</f>
        <v>0</v>
      </c>
      <c r="E42" s="11">
        <f>E40-'7.1 Detaliere'!I19</f>
        <v>0</v>
      </c>
      <c r="F42" s="11">
        <f>F40-'7.1 Detaliere'!J19</f>
        <v>0</v>
      </c>
      <c r="G42" s="11">
        <f>G40-'7.1 Detaliere'!K19</f>
        <v>0</v>
      </c>
    </row>
  </sheetData>
  <mergeCells count="9">
    <mergeCell ref="B40:C40"/>
    <mergeCell ref="B5:B6"/>
    <mergeCell ref="C5:C6"/>
    <mergeCell ref="D5:E5"/>
    <mergeCell ref="B4:F4"/>
    <mergeCell ref="F5:G5"/>
    <mergeCell ref="B8:C8"/>
    <mergeCell ref="B11:C11"/>
    <mergeCell ref="B13:C1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B1:P23"/>
  <sheetViews>
    <sheetView showGridLines="0" workbookViewId="0">
      <selection activeCell="D28" sqref="D28"/>
    </sheetView>
  </sheetViews>
  <sheetFormatPr defaultRowHeight="14.4"/>
  <cols>
    <col min="1" max="1" width="4" customWidth="1"/>
    <col min="2" max="2" width="6.33203125" bestFit="1" customWidth="1"/>
    <col min="3" max="3" width="72.77734375" customWidth="1"/>
  </cols>
  <sheetData>
    <row r="1" spans="2:16">
      <c r="D1" s="1" t="s">
        <v>78</v>
      </c>
      <c r="I1" s="1" t="s">
        <v>79</v>
      </c>
    </row>
    <row r="2" spans="2:16">
      <c r="D2" s="4">
        <f>ROUNDDOWN(75%*'7.1 Detaliere'!J19,0)</f>
        <v>204900</v>
      </c>
      <c r="I2" s="4">
        <f>'7.1 Detaliere'!J19-D2</f>
        <v>68300</v>
      </c>
    </row>
    <row r="3" spans="2:16">
      <c r="D3" s="12">
        <v>44743</v>
      </c>
      <c r="E3" s="12">
        <v>44774</v>
      </c>
      <c r="F3" s="12">
        <v>44805</v>
      </c>
      <c r="G3" s="12">
        <v>44835</v>
      </c>
      <c r="H3" s="12">
        <v>44866</v>
      </c>
      <c r="I3" s="12">
        <v>44896</v>
      </c>
      <c r="J3" s="12">
        <v>44927</v>
      </c>
      <c r="K3" s="12">
        <v>44958</v>
      </c>
      <c r="L3" s="12">
        <v>44986</v>
      </c>
      <c r="M3" s="12">
        <v>45017</v>
      </c>
      <c r="N3" s="12">
        <v>45047</v>
      </c>
      <c r="O3" s="12">
        <v>45078</v>
      </c>
    </row>
    <row r="4" spans="2:16">
      <c r="D4" s="12"/>
      <c r="E4" s="12"/>
      <c r="F4" s="12"/>
      <c r="G4" s="12"/>
      <c r="H4" s="12"/>
      <c r="I4" s="12"/>
      <c r="J4" s="12"/>
      <c r="K4" s="12"/>
      <c r="L4" s="12"/>
      <c r="M4" s="12"/>
      <c r="N4" s="12"/>
      <c r="O4" s="12"/>
    </row>
    <row r="5" spans="2:16">
      <c r="B5" s="61" t="s">
        <v>221</v>
      </c>
      <c r="C5" s="61"/>
      <c r="D5" s="61"/>
      <c r="E5" s="61"/>
      <c r="F5" s="61"/>
      <c r="G5" s="61"/>
      <c r="H5" s="61"/>
      <c r="I5" s="61"/>
      <c r="J5" s="61"/>
      <c r="K5" s="61"/>
      <c r="L5" s="61"/>
      <c r="M5" s="61"/>
      <c r="N5" s="61"/>
      <c r="O5" s="61"/>
      <c r="P5" s="9" t="s">
        <v>64</v>
      </c>
    </row>
    <row r="6" spans="2:16">
      <c r="B6" s="14" t="s">
        <v>0</v>
      </c>
      <c r="C6" s="15" t="s">
        <v>82</v>
      </c>
      <c r="D6" s="14" t="s">
        <v>65</v>
      </c>
      <c r="E6" s="14" t="s">
        <v>66</v>
      </c>
      <c r="F6" s="14" t="s">
        <v>67</v>
      </c>
      <c r="G6" s="14" t="s">
        <v>68</v>
      </c>
      <c r="H6" s="14" t="s">
        <v>69</v>
      </c>
      <c r="I6" s="14" t="s">
        <v>70</v>
      </c>
      <c r="J6" s="14" t="s">
        <v>71</v>
      </c>
      <c r="K6" s="14" t="s">
        <v>72</v>
      </c>
      <c r="L6" s="14" t="s">
        <v>73</v>
      </c>
      <c r="M6" s="14" t="s">
        <v>74</v>
      </c>
      <c r="N6" s="14" t="s">
        <v>75</v>
      </c>
      <c r="O6" s="14" t="s">
        <v>76</v>
      </c>
      <c r="P6" s="13" t="s">
        <v>81</v>
      </c>
    </row>
    <row r="7" spans="2:16">
      <c r="B7" s="14">
        <v>0</v>
      </c>
      <c r="C7" s="15" t="s">
        <v>80</v>
      </c>
      <c r="D7" s="16">
        <f>D2</f>
        <v>204900</v>
      </c>
      <c r="E7" s="16"/>
      <c r="F7" s="16"/>
      <c r="G7" s="16"/>
      <c r="H7" s="16"/>
      <c r="I7" s="16">
        <f>I2</f>
        <v>68300</v>
      </c>
      <c r="J7" s="16"/>
      <c r="K7" s="16"/>
      <c r="L7" s="16"/>
      <c r="M7" s="16"/>
      <c r="N7" s="16"/>
      <c r="O7" s="16"/>
      <c r="P7" s="8">
        <f>SUM(D7:O7)</f>
        <v>273200</v>
      </c>
    </row>
    <row r="8" spans="2:16">
      <c r="B8" s="14">
        <v>1</v>
      </c>
      <c r="C8" s="15" t="str">
        <f>'7.1 Detaliere'!D4</f>
        <v>Spălător automat</v>
      </c>
      <c r="D8" s="16"/>
      <c r="E8" s="16">
        <f>ROUND(50%*'7.1 Detaliere'!H4,0)</f>
        <v>4000</v>
      </c>
      <c r="F8" s="16"/>
      <c r="G8" s="16">
        <f>'7.1 Detaliere'!H4-E8</f>
        <v>4000</v>
      </c>
      <c r="H8" s="16"/>
      <c r="I8" s="16"/>
      <c r="J8" s="16"/>
      <c r="K8" s="16"/>
      <c r="L8" s="16"/>
      <c r="M8" s="16"/>
      <c r="N8" s="16"/>
      <c r="O8" s="16"/>
      <c r="P8" s="8">
        <f t="shared" ref="P8:P23" si="0">SUM(D8:O8)</f>
        <v>8000</v>
      </c>
    </row>
    <row r="9" spans="2:16">
      <c r="B9" s="14">
        <v>2</v>
      </c>
      <c r="C9" s="15" t="str">
        <f>'7.1 Detaliere'!D5</f>
        <v>Elevator</v>
      </c>
      <c r="D9" s="16"/>
      <c r="E9" s="16">
        <f>ROUND(50%*'7.1 Detaliere'!H5,0)</f>
        <v>3000</v>
      </c>
      <c r="F9" s="16"/>
      <c r="G9" s="16">
        <f>'7.1 Detaliere'!H5-E9</f>
        <v>3000</v>
      </c>
      <c r="H9" s="16"/>
      <c r="I9" s="16"/>
      <c r="J9" s="16"/>
      <c r="K9" s="16"/>
      <c r="L9" s="16"/>
      <c r="M9" s="16"/>
      <c r="N9" s="16"/>
      <c r="O9" s="16"/>
      <c r="P9" s="8">
        <f t="shared" si="0"/>
        <v>6000</v>
      </c>
    </row>
    <row r="10" spans="2:16">
      <c r="B10" s="14">
        <v>3</v>
      </c>
      <c r="C10" s="15" t="str">
        <f>'7.1 Detaliere'!D6</f>
        <v>Tocător</v>
      </c>
      <c r="D10" s="16"/>
      <c r="E10" s="16">
        <f>ROUND(50%*'7.1 Detaliere'!H6,0)</f>
        <v>5000</v>
      </c>
      <c r="F10" s="16"/>
      <c r="G10" s="16">
        <f>'7.1 Detaliere'!H6-E10</f>
        <v>5000</v>
      </c>
      <c r="H10" s="16"/>
      <c r="I10" s="16"/>
      <c r="J10" s="16"/>
      <c r="K10" s="16"/>
      <c r="L10" s="16"/>
      <c r="M10" s="16"/>
      <c r="N10" s="16"/>
      <c r="O10" s="16"/>
      <c r="P10" s="8">
        <f t="shared" si="0"/>
        <v>10000</v>
      </c>
    </row>
    <row r="11" spans="2:16">
      <c r="B11" s="14">
        <v>4</v>
      </c>
      <c r="C11" s="15" t="str">
        <f>'7.1 Detaliere'!D7</f>
        <v>Presă 250 l/oră</v>
      </c>
      <c r="D11" s="16"/>
      <c r="E11" s="16">
        <f>ROUND(50%*'7.1 Detaliere'!H7,0)</f>
        <v>50000</v>
      </c>
      <c r="F11" s="16"/>
      <c r="G11" s="16">
        <f>'7.1 Detaliere'!H7-E11</f>
        <v>50000</v>
      </c>
      <c r="H11" s="16"/>
      <c r="I11" s="16"/>
      <c r="J11" s="16"/>
      <c r="K11" s="16"/>
      <c r="L11" s="16"/>
      <c r="M11" s="16"/>
      <c r="N11" s="16"/>
      <c r="O11" s="16"/>
      <c r="P11" s="8">
        <f t="shared" si="0"/>
        <v>100000</v>
      </c>
    </row>
    <row r="12" spans="2:16">
      <c r="B12" s="14">
        <v>5</v>
      </c>
      <c r="C12" s="15" t="str">
        <f>'7.1 Detaliere'!D8</f>
        <v>Rezervor de decantare</v>
      </c>
      <c r="D12" s="16"/>
      <c r="E12" s="16">
        <f>ROUND(50%*'7.1 Detaliere'!H8,0)</f>
        <v>1500</v>
      </c>
      <c r="F12" s="16"/>
      <c r="G12" s="16">
        <f>'7.1 Detaliere'!H8-E12</f>
        <v>1500</v>
      </c>
      <c r="H12" s="16"/>
      <c r="I12" s="16"/>
      <c r="J12" s="16"/>
      <c r="K12" s="16"/>
      <c r="L12" s="16"/>
      <c r="M12" s="16"/>
      <c r="N12" s="16"/>
      <c r="O12" s="16"/>
      <c r="P12" s="8">
        <f t="shared" si="0"/>
        <v>3000</v>
      </c>
    </row>
    <row r="13" spans="2:16">
      <c r="B13" s="14">
        <v>6</v>
      </c>
      <c r="C13" s="15" t="str">
        <f>'7.1 Detaliere'!D9</f>
        <v>Pasteurizator</v>
      </c>
      <c r="D13" s="16"/>
      <c r="E13" s="16">
        <f>ROUND(50%*'7.1 Detaliere'!H9,0)</f>
        <v>15000</v>
      </c>
      <c r="F13" s="16"/>
      <c r="G13" s="16">
        <f>'7.1 Detaliere'!H9-E13</f>
        <v>15000</v>
      </c>
      <c r="H13" s="16"/>
      <c r="I13" s="16"/>
      <c r="J13" s="16"/>
      <c r="K13" s="16"/>
      <c r="L13" s="16"/>
      <c r="M13" s="16"/>
      <c r="N13" s="16"/>
      <c r="O13" s="16"/>
      <c r="P13" s="8">
        <f t="shared" si="0"/>
        <v>30000</v>
      </c>
    </row>
    <row r="14" spans="2:16">
      <c r="B14" s="14">
        <v>7</v>
      </c>
      <c r="C14" s="15" t="str">
        <f>'7.1 Detaliere'!D10</f>
        <v>Dozator</v>
      </c>
      <c r="D14" s="16"/>
      <c r="E14" s="16">
        <f>ROUND(50%*'7.1 Detaliere'!H10,0)</f>
        <v>4000</v>
      </c>
      <c r="F14" s="16"/>
      <c r="G14" s="16">
        <f>'7.1 Detaliere'!H10-E14</f>
        <v>4000</v>
      </c>
      <c r="H14" s="16"/>
      <c r="I14" s="16"/>
      <c r="J14" s="16"/>
      <c r="K14" s="16"/>
      <c r="L14" s="16"/>
      <c r="M14" s="16"/>
      <c r="N14" s="16"/>
      <c r="O14" s="16"/>
      <c r="P14" s="8">
        <f t="shared" si="0"/>
        <v>8000</v>
      </c>
    </row>
    <row r="15" spans="2:16">
      <c r="B15" s="14">
        <v>8</v>
      </c>
      <c r="C15" s="15" t="str">
        <f>'7.1 Detaliere'!D11</f>
        <v>Set mobilier birou</v>
      </c>
      <c r="D15" s="16"/>
      <c r="E15" s="16"/>
      <c r="F15" s="16"/>
      <c r="G15" s="16"/>
      <c r="H15" s="16"/>
      <c r="I15" s="16"/>
      <c r="J15" s="16">
        <f>'7.1 Detaliere'!H11</f>
        <v>3000</v>
      </c>
      <c r="K15" s="16"/>
      <c r="L15" s="16"/>
      <c r="M15" s="16"/>
      <c r="N15" s="16"/>
      <c r="O15" s="16"/>
      <c r="P15" s="8">
        <f t="shared" si="0"/>
        <v>3000</v>
      </c>
    </row>
    <row r="16" spans="2:16">
      <c r="B16" s="14">
        <v>9</v>
      </c>
      <c r="C16" s="15" t="str">
        <f>'7.1 Detaliere'!D12</f>
        <v>Laptop</v>
      </c>
      <c r="D16" s="16"/>
      <c r="E16" s="16"/>
      <c r="F16" s="16"/>
      <c r="G16" s="16"/>
      <c r="H16" s="16"/>
      <c r="I16" s="16"/>
      <c r="J16" s="16">
        <f>'7.1 Detaliere'!H12</f>
        <v>4000</v>
      </c>
      <c r="K16" s="16"/>
      <c r="L16" s="16"/>
      <c r="M16" s="16"/>
      <c r="N16" s="16"/>
      <c r="O16" s="16"/>
      <c r="P16" s="8">
        <f t="shared" si="0"/>
        <v>4000</v>
      </c>
    </row>
    <row r="17" spans="2:16">
      <c r="B17" s="14">
        <v>10</v>
      </c>
      <c r="C17" s="15" t="str">
        <f>'7.1 Detaliere'!D13</f>
        <v>Agregat de răcire</v>
      </c>
      <c r="D17" s="16"/>
      <c r="E17" s="16"/>
      <c r="F17" s="16"/>
      <c r="G17" s="16"/>
      <c r="H17" s="16"/>
      <c r="I17" s="16"/>
      <c r="J17" s="16">
        <f>'7.1 Detaliere'!H13</f>
        <v>40000</v>
      </c>
      <c r="K17" s="16"/>
      <c r="L17" s="16"/>
      <c r="M17" s="16"/>
      <c r="N17" s="16"/>
      <c r="O17" s="16"/>
      <c r="P17" s="8">
        <f t="shared" si="0"/>
        <v>40000</v>
      </c>
    </row>
    <row r="18" spans="2:16">
      <c r="B18" s="14">
        <v>11</v>
      </c>
      <c r="C18" s="15" t="str">
        <f>'7.1 Detaliere'!D14</f>
        <v>Chirie hală</v>
      </c>
      <c r="D18" s="16"/>
      <c r="E18" s="16"/>
      <c r="F18" s="16">
        <f>'7.1 Detaliere'!G14</f>
        <v>3000</v>
      </c>
      <c r="G18" s="16">
        <f>F18</f>
        <v>3000</v>
      </c>
      <c r="H18" s="16">
        <f t="shared" ref="H18:I18" si="1">G18</f>
        <v>3000</v>
      </c>
      <c r="I18" s="16">
        <f t="shared" si="1"/>
        <v>3000</v>
      </c>
      <c r="J18" s="16"/>
      <c r="K18" s="16"/>
      <c r="L18" s="16"/>
      <c r="M18" s="16"/>
      <c r="N18" s="16"/>
      <c r="O18" s="16"/>
      <c r="P18" s="8">
        <f t="shared" si="0"/>
        <v>12000</v>
      </c>
    </row>
    <row r="19" spans="2:16">
      <c r="B19" s="14">
        <v>12</v>
      </c>
      <c r="C19" s="15" t="str">
        <f>'7.1 Detaliere'!D15</f>
        <v>Salariu brut Programator linie producție 8h</v>
      </c>
      <c r="D19" s="16"/>
      <c r="E19" s="16"/>
      <c r="F19" s="16"/>
      <c r="G19" s="16"/>
      <c r="H19" s="16">
        <f>'7.1 Detaliere'!G15</f>
        <v>5000</v>
      </c>
      <c r="I19" s="16">
        <f>H19</f>
        <v>5000</v>
      </c>
      <c r="J19" s="16">
        <f t="shared" ref="J19:K19" si="2">I19</f>
        <v>5000</v>
      </c>
      <c r="K19" s="16">
        <f t="shared" si="2"/>
        <v>5000</v>
      </c>
      <c r="L19" s="16"/>
      <c r="M19" s="16"/>
      <c r="N19" s="16"/>
      <c r="O19" s="16"/>
      <c r="P19" s="8">
        <f t="shared" si="0"/>
        <v>20000</v>
      </c>
    </row>
    <row r="20" spans="2:16">
      <c r="B20" s="14">
        <v>13</v>
      </c>
      <c r="C20" s="15" t="str">
        <f>'7.1 Detaliere'!D16</f>
        <v>Salariu brut Operator 8h</v>
      </c>
      <c r="D20" s="16"/>
      <c r="E20" s="16"/>
      <c r="F20" s="16"/>
      <c r="G20" s="16"/>
      <c r="H20" s="16">
        <f>'7.1 Detaliere'!G16</f>
        <v>4000</v>
      </c>
      <c r="I20" s="16">
        <f t="shared" ref="I20:K20" si="3">H20</f>
        <v>4000</v>
      </c>
      <c r="J20" s="16">
        <f t="shared" si="3"/>
        <v>4000</v>
      </c>
      <c r="K20" s="16">
        <f t="shared" si="3"/>
        <v>4000</v>
      </c>
      <c r="L20" s="16"/>
      <c r="M20" s="16"/>
      <c r="N20" s="16"/>
      <c r="O20" s="16"/>
      <c r="P20" s="8">
        <f t="shared" si="0"/>
        <v>16000</v>
      </c>
    </row>
    <row r="21" spans="2:16">
      <c r="B21" s="14">
        <v>14</v>
      </c>
      <c r="C21" s="15" t="str">
        <f>'7.1 Detaliere'!D17</f>
        <v>Salariu brut Administrator 8h</v>
      </c>
      <c r="D21" s="16"/>
      <c r="E21" s="16"/>
      <c r="F21" s="16"/>
      <c r="G21" s="16"/>
      <c r="H21" s="16">
        <f>'7.1 Detaliere'!G17</f>
        <v>2550</v>
      </c>
      <c r="I21" s="16">
        <f t="shared" ref="I21:K21" si="4">H21</f>
        <v>2550</v>
      </c>
      <c r="J21" s="16">
        <f t="shared" si="4"/>
        <v>2550</v>
      </c>
      <c r="K21" s="16">
        <f t="shared" si="4"/>
        <v>2550</v>
      </c>
      <c r="L21" s="16"/>
      <c r="M21" s="16"/>
      <c r="N21" s="16"/>
      <c r="O21" s="16"/>
      <c r="P21" s="8">
        <f t="shared" si="0"/>
        <v>10200</v>
      </c>
    </row>
    <row r="22" spans="2:16">
      <c r="B22" s="14">
        <v>15</v>
      </c>
      <c r="C22" s="15" t="str">
        <f>'7.1 Detaliere'!D18</f>
        <v>Servicii de promovare</v>
      </c>
      <c r="D22" s="16"/>
      <c r="E22" s="16"/>
      <c r="F22" s="16"/>
      <c r="G22" s="16"/>
      <c r="H22" s="16">
        <f>'7.1 Detaliere'!G18/3</f>
        <v>1000</v>
      </c>
      <c r="I22" s="16">
        <f>H22</f>
        <v>1000</v>
      </c>
      <c r="J22" s="16">
        <f>I22</f>
        <v>1000</v>
      </c>
      <c r="K22" s="16"/>
      <c r="L22" s="16"/>
      <c r="M22" s="16"/>
      <c r="N22" s="16"/>
      <c r="O22" s="16"/>
      <c r="P22" s="8">
        <f t="shared" si="0"/>
        <v>3000</v>
      </c>
    </row>
    <row r="23" spans="2:16">
      <c r="B23" s="14">
        <v>16</v>
      </c>
      <c r="C23" s="15" t="s">
        <v>77</v>
      </c>
      <c r="D23" s="17">
        <f>SUM(D8:D22)</f>
        <v>0</v>
      </c>
      <c r="E23" s="17">
        <f t="shared" ref="E23:O23" si="5">SUM(E8:E22)</f>
        <v>82500</v>
      </c>
      <c r="F23" s="17">
        <f t="shared" si="5"/>
        <v>3000</v>
      </c>
      <c r="G23" s="17">
        <f t="shared" si="5"/>
        <v>85500</v>
      </c>
      <c r="H23" s="17">
        <f t="shared" si="5"/>
        <v>15550</v>
      </c>
      <c r="I23" s="17">
        <f t="shared" si="5"/>
        <v>15550</v>
      </c>
      <c r="J23" s="17">
        <f t="shared" si="5"/>
        <v>59550</v>
      </c>
      <c r="K23" s="17">
        <f t="shared" si="5"/>
        <v>11550</v>
      </c>
      <c r="L23" s="17">
        <f t="shared" si="5"/>
        <v>0</v>
      </c>
      <c r="M23" s="17">
        <f t="shared" si="5"/>
        <v>0</v>
      </c>
      <c r="N23" s="17">
        <f t="shared" si="5"/>
        <v>0</v>
      </c>
      <c r="O23" s="17">
        <f t="shared" si="5"/>
        <v>0</v>
      </c>
      <c r="P23" s="8">
        <f t="shared" si="0"/>
        <v>273200</v>
      </c>
    </row>
  </sheetData>
  <mergeCells count="1">
    <mergeCell ref="B5:O5"/>
  </mergeCells>
  <conditionalFormatting sqref="D7:P23">
    <cfRule type="cellIs" dxfId="0" priority="1" operator="greaterThan">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dimension ref="B3:O174"/>
  <sheetViews>
    <sheetView zoomScale="115" zoomScaleNormal="115" workbookViewId="0">
      <selection activeCell="O3" sqref="O3"/>
    </sheetView>
  </sheetViews>
  <sheetFormatPr defaultRowHeight="14.4"/>
  <cols>
    <col min="1" max="1" width="2.33203125" customWidth="1"/>
    <col min="2" max="2" width="6" style="52" bestFit="1" customWidth="1"/>
    <col min="3" max="3" width="55.5546875" customWidth="1"/>
  </cols>
  <sheetData>
    <row r="3" spans="2:15">
      <c r="B3" s="66" t="s">
        <v>234</v>
      </c>
      <c r="C3" s="66"/>
      <c r="D3" s="66"/>
      <c r="E3" s="66"/>
      <c r="F3" s="66"/>
      <c r="G3" s="66"/>
      <c r="H3" s="66"/>
      <c r="I3" s="66"/>
      <c r="J3" s="66"/>
      <c r="K3" s="66"/>
      <c r="L3" s="66"/>
      <c r="M3" s="66"/>
      <c r="N3" s="66"/>
      <c r="O3" s="1" t="s">
        <v>16</v>
      </c>
    </row>
    <row r="4" spans="2:15">
      <c r="B4" s="49" t="s">
        <v>0</v>
      </c>
      <c r="C4" s="19" t="s">
        <v>82</v>
      </c>
      <c r="D4" s="18" t="s">
        <v>83</v>
      </c>
      <c r="E4" s="18" t="s">
        <v>84</v>
      </c>
      <c r="F4" s="18" t="s">
        <v>85</v>
      </c>
      <c r="G4" s="18" t="s">
        <v>86</v>
      </c>
      <c r="H4" s="18" t="s">
        <v>87</v>
      </c>
      <c r="I4" s="18" t="s">
        <v>88</v>
      </c>
      <c r="J4" s="18" t="s">
        <v>89</v>
      </c>
      <c r="K4" s="18" t="s">
        <v>90</v>
      </c>
      <c r="L4" s="18" t="s">
        <v>91</v>
      </c>
      <c r="M4" s="18" t="s">
        <v>92</v>
      </c>
      <c r="N4" s="18" t="s">
        <v>93</v>
      </c>
      <c r="O4" s="18" t="s">
        <v>94</v>
      </c>
    </row>
    <row r="5" spans="2:15">
      <c r="B5" s="49">
        <v>1</v>
      </c>
      <c r="C5" s="19" t="s">
        <v>95</v>
      </c>
      <c r="D5" s="39">
        <f>D65</f>
        <v>0</v>
      </c>
      <c r="E5" s="39">
        <f t="shared" ref="E5:O5" si="0">E65</f>
        <v>0</v>
      </c>
      <c r="F5" s="39">
        <f t="shared" si="0"/>
        <v>0</v>
      </c>
      <c r="G5" s="39">
        <f t="shared" si="0"/>
        <v>0</v>
      </c>
      <c r="H5" s="39">
        <f t="shared" si="0"/>
        <v>0</v>
      </c>
      <c r="I5" s="39">
        <f t="shared" si="0"/>
        <v>7500</v>
      </c>
      <c r="J5" s="39">
        <f t="shared" si="0"/>
        <v>11250</v>
      </c>
      <c r="K5" s="39">
        <f t="shared" si="0"/>
        <v>12000</v>
      </c>
      <c r="L5" s="39">
        <f t="shared" si="0"/>
        <v>12750</v>
      </c>
      <c r="M5" s="39">
        <f t="shared" si="0"/>
        <v>13500</v>
      </c>
      <c r="N5" s="39">
        <f t="shared" si="0"/>
        <v>14250</v>
      </c>
      <c r="O5" s="39">
        <f t="shared" si="0"/>
        <v>15000</v>
      </c>
    </row>
    <row r="6" spans="2:15">
      <c r="B6" s="49">
        <v>2</v>
      </c>
      <c r="C6" s="19" t="s">
        <v>96</v>
      </c>
      <c r="D6" s="39"/>
      <c r="E6" s="39"/>
      <c r="F6" s="39"/>
      <c r="G6" s="39"/>
      <c r="H6" s="39"/>
      <c r="I6" s="39"/>
      <c r="J6" s="39"/>
      <c r="K6" s="39"/>
      <c r="L6" s="39"/>
      <c r="M6" s="39"/>
      <c r="N6" s="39"/>
      <c r="O6" s="39"/>
    </row>
    <row r="7" spans="2:15">
      <c r="B7" s="49">
        <v>3</v>
      </c>
      <c r="C7" s="19" t="s">
        <v>97</v>
      </c>
      <c r="D7" s="39"/>
      <c r="E7" s="39"/>
      <c r="F7" s="39"/>
      <c r="G7" s="39"/>
      <c r="H7" s="39"/>
      <c r="I7" s="39"/>
      <c r="J7" s="39"/>
      <c r="K7" s="39"/>
      <c r="L7" s="39"/>
      <c r="M7" s="39"/>
      <c r="N7" s="39"/>
      <c r="O7" s="39"/>
    </row>
    <row r="8" spans="2:15">
      <c r="B8" s="49">
        <v>4</v>
      </c>
      <c r="C8" s="19" t="s">
        <v>98</v>
      </c>
      <c r="D8" s="39"/>
      <c r="E8" s="39"/>
      <c r="F8" s="39"/>
      <c r="G8" s="39"/>
      <c r="H8" s="39"/>
      <c r="I8" s="39"/>
      <c r="J8" s="39"/>
      <c r="K8" s="39"/>
      <c r="L8" s="39"/>
      <c r="M8" s="39"/>
      <c r="N8" s="39"/>
      <c r="O8" s="39"/>
    </row>
    <row r="9" spans="2:15">
      <c r="B9" s="49">
        <v>5</v>
      </c>
      <c r="C9" s="19" t="s">
        <v>99</v>
      </c>
      <c r="D9" s="39"/>
      <c r="E9" s="39"/>
      <c r="F9" s="39"/>
      <c r="G9" s="39"/>
      <c r="H9" s="39"/>
      <c r="I9" s="39"/>
      <c r="J9" s="39"/>
      <c r="K9" s="39"/>
      <c r="L9" s="39"/>
      <c r="M9" s="39"/>
      <c r="N9" s="39"/>
      <c r="O9" s="39"/>
    </row>
    <row r="10" spans="2:15">
      <c r="B10" s="49">
        <v>6</v>
      </c>
      <c r="C10" s="19" t="s">
        <v>100</v>
      </c>
      <c r="D10" s="39"/>
      <c r="E10" s="39"/>
      <c r="F10" s="39"/>
      <c r="G10" s="39"/>
      <c r="H10" s="39"/>
      <c r="I10" s="39"/>
      <c r="J10" s="39"/>
      <c r="K10" s="39"/>
      <c r="L10" s="39"/>
      <c r="M10" s="39"/>
      <c r="N10" s="39"/>
      <c r="O10" s="39"/>
    </row>
    <row r="11" spans="2:15">
      <c r="B11" s="49">
        <v>7</v>
      </c>
      <c r="C11" s="19" t="s">
        <v>101</v>
      </c>
      <c r="D11" s="39"/>
      <c r="E11" s="39"/>
      <c r="F11" s="39"/>
      <c r="G11" s="39"/>
      <c r="H11" s="39"/>
      <c r="I11" s="39"/>
      <c r="J11" s="39"/>
      <c r="K11" s="39"/>
      <c r="L11" s="39"/>
      <c r="M11" s="39"/>
      <c r="N11" s="39"/>
      <c r="O11" s="39"/>
    </row>
    <row r="12" spans="2:15">
      <c r="B12" s="49">
        <v>8</v>
      </c>
      <c r="C12" s="19" t="s">
        <v>102</v>
      </c>
      <c r="D12" s="40">
        <f>SUM(D5:D11)</f>
        <v>0</v>
      </c>
      <c r="E12" s="40">
        <f t="shared" ref="E12:O12" si="1">SUM(E5:E11)</f>
        <v>0</v>
      </c>
      <c r="F12" s="40">
        <f t="shared" si="1"/>
        <v>0</v>
      </c>
      <c r="G12" s="40">
        <f t="shared" si="1"/>
        <v>0</v>
      </c>
      <c r="H12" s="40">
        <f t="shared" si="1"/>
        <v>0</v>
      </c>
      <c r="I12" s="40">
        <f t="shared" si="1"/>
        <v>7500</v>
      </c>
      <c r="J12" s="40">
        <f t="shared" si="1"/>
        <v>11250</v>
      </c>
      <c r="K12" s="40">
        <f t="shared" si="1"/>
        <v>12000</v>
      </c>
      <c r="L12" s="40">
        <f t="shared" si="1"/>
        <v>12750</v>
      </c>
      <c r="M12" s="40">
        <f t="shared" si="1"/>
        <v>13500</v>
      </c>
      <c r="N12" s="40">
        <f t="shared" si="1"/>
        <v>14250</v>
      </c>
      <c r="O12" s="40">
        <f t="shared" si="1"/>
        <v>15000</v>
      </c>
    </row>
    <row r="13" spans="2:15">
      <c r="B13" s="49">
        <v>9</v>
      </c>
      <c r="C13" s="19" t="s">
        <v>103</v>
      </c>
      <c r="D13" s="41"/>
      <c r="E13" s="41"/>
      <c r="F13" s="41"/>
      <c r="G13" s="41"/>
      <c r="H13" s="41"/>
      <c r="I13" s="41"/>
      <c r="J13" s="41"/>
      <c r="K13" s="41"/>
      <c r="L13" s="41"/>
      <c r="M13" s="41"/>
      <c r="N13" s="41"/>
      <c r="O13" s="41"/>
    </row>
    <row r="14" spans="2:15">
      <c r="B14" s="49">
        <v>10</v>
      </c>
      <c r="C14" s="19" t="s">
        <v>104</v>
      </c>
      <c r="D14" s="40">
        <f>D12+D13</f>
        <v>0</v>
      </c>
      <c r="E14" s="40">
        <f t="shared" ref="E14:O14" si="2">E12+E13</f>
        <v>0</v>
      </c>
      <c r="F14" s="40">
        <f t="shared" si="2"/>
        <v>0</v>
      </c>
      <c r="G14" s="40">
        <f t="shared" si="2"/>
        <v>0</v>
      </c>
      <c r="H14" s="40">
        <f t="shared" si="2"/>
        <v>0</v>
      </c>
      <c r="I14" s="40">
        <f t="shared" si="2"/>
        <v>7500</v>
      </c>
      <c r="J14" s="40">
        <f t="shared" si="2"/>
        <v>11250</v>
      </c>
      <c r="K14" s="40">
        <f t="shared" si="2"/>
        <v>12000</v>
      </c>
      <c r="L14" s="40">
        <f t="shared" si="2"/>
        <v>12750</v>
      </c>
      <c r="M14" s="40">
        <f t="shared" si="2"/>
        <v>13500</v>
      </c>
      <c r="N14" s="40">
        <f t="shared" si="2"/>
        <v>14250</v>
      </c>
      <c r="O14" s="40">
        <f t="shared" si="2"/>
        <v>15000</v>
      </c>
    </row>
    <row r="15" spans="2:15" ht="27">
      <c r="B15" s="49">
        <v>11</v>
      </c>
      <c r="C15" s="19" t="s">
        <v>235</v>
      </c>
      <c r="D15" s="53"/>
      <c r="E15" s="53"/>
      <c r="F15" s="53"/>
      <c r="G15" s="53"/>
      <c r="H15" s="53"/>
      <c r="I15" s="53"/>
      <c r="J15" s="53"/>
      <c r="K15" s="53"/>
      <c r="L15" s="53"/>
      <c r="M15" s="53"/>
      <c r="N15" s="53"/>
      <c r="O15" s="53"/>
    </row>
    <row r="16" spans="2:15">
      <c r="B16" s="49">
        <v>12</v>
      </c>
      <c r="C16" s="19" t="s">
        <v>105</v>
      </c>
      <c r="D16" s="39">
        <f>D74</f>
        <v>0</v>
      </c>
      <c r="E16" s="39">
        <f t="shared" ref="E16:O16" si="3">E74</f>
        <v>0</v>
      </c>
      <c r="F16" s="39">
        <f t="shared" si="3"/>
        <v>0</v>
      </c>
      <c r="G16" s="39">
        <f t="shared" si="3"/>
        <v>0</v>
      </c>
      <c r="H16" s="39">
        <f t="shared" si="3"/>
        <v>0</v>
      </c>
      <c r="I16" s="39">
        <f t="shared" si="3"/>
        <v>2400</v>
      </c>
      <c r="J16" s="39">
        <f t="shared" si="3"/>
        <v>3600</v>
      </c>
      <c r="K16" s="39">
        <f t="shared" si="3"/>
        <v>3840</v>
      </c>
      <c r="L16" s="39">
        <f t="shared" si="3"/>
        <v>4080</v>
      </c>
      <c r="M16" s="39">
        <f t="shared" si="3"/>
        <v>4320</v>
      </c>
      <c r="N16" s="39">
        <f t="shared" si="3"/>
        <v>4560</v>
      </c>
      <c r="O16" s="39">
        <f t="shared" si="3"/>
        <v>4800</v>
      </c>
    </row>
    <row r="17" spans="2:15">
      <c r="B17" s="49">
        <v>13</v>
      </c>
      <c r="C17" s="19" t="s">
        <v>106</v>
      </c>
      <c r="D17" s="39">
        <f>D81</f>
        <v>0</v>
      </c>
      <c r="E17" s="39">
        <f t="shared" ref="E17:O17" si="4">E81</f>
        <v>0</v>
      </c>
      <c r="F17" s="39">
        <f t="shared" si="4"/>
        <v>0</v>
      </c>
      <c r="G17" s="39">
        <f t="shared" si="4"/>
        <v>0</v>
      </c>
      <c r="H17" s="39">
        <f t="shared" si="4"/>
        <v>0</v>
      </c>
      <c r="I17" s="39">
        <f t="shared" si="4"/>
        <v>1500</v>
      </c>
      <c r="J17" s="39">
        <f t="shared" si="4"/>
        <v>2250</v>
      </c>
      <c r="K17" s="39">
        <f t="shared" si="4"/>
        <v>2400</v>
      </c>
      <c r="L17" s="39">
        <f t="shared" si="4"/>
        <v>2550</v>
      </c>
      <c r="M17" s="39">
        <f t="shared" si="4"/>
        <v>2700</v>
      </c>
      <c r="N17" s="39">
        <f t="shared" si="4"/>
        <v>2850</v>
      </c>
      <c r="O17" s="39">
        <f t="shared" si="4"/>
        <v>3000</v>
      </c>
    </row>
    <row r="18" spans="2:15">
      <c r="B18" s="49">
        <v>14</v>
      </c>
      <c r="C18" s="19" t="s">
        <v>107</v>
      </c>
      <c r="D18" s="39">
        <f>D156+D165+D174</f>
        <v>0</v>
      </c>
      <c r="E18" s="39">
        <f t="shared" ref="E18:O18" si="5">E156+E165+E174</f>
        <v>0</v>
      </c>
      <c r="F18" s="39">
        <f t="shared" si="5"/>
        <v>46</v>
      </c>
      <c r="G18" s="39">
        <f t="shared" si="5"/>
        <v>46</v>
      </c>
      <c r="H18" s="39">
        <f t="shared" si="5"/>
        <v>46</v>
      </c>
      <c r="I18" s="39">
        <f t="shared" si="5"/>
        <v>1031</v>
      </c>
      <c r="J18" s="39">
        <f t="shared" si="5"/>
        <v>1056</v>
      </c>
      <c r="K18" s="39">
        <f t="shared" si="5"/>
        <v>1060</v>
      </c>
      <c r="L18" s="39">
        <f t="shared" si="5"/>
        <v>1065</v>
      </c>
      <c r="M18" s="39">
        <f t="shared" si="5"/>
        <v>1070</v>
      </c>
      <c r="N18" s="39">
        <f t="shared" si="5"/>
        <v>1075</v>
      </c>
      <c r="O18" s="39">
        <f t="shared" si="5"/>
        <v>1080</v>
      </c>
    </row>
    <row r="19" spans="2:15">
      <c r="B19" s="49">
        <v>15</v>
      </c>
      <c r="C19" s="19" t="s">
        <v>46</v>
      </c>
      <c r="D19" s="39">
        <f>D95</f>
        <v>0</v>
      </c>
      <c r="E19" s="39">
        <f t="shared" ref="E19:O19" si="6">E95</f>
        <v>0</v>
      </c>
      <c r="F19" s="39">
        <f t="shared" si="6"/>
        <v>0</v>
      </c>
      <c r="G19" s="39">
        <f t="shared" si="6"/>
        <v>0</v>
      </c>
      <c r="H19" s="39">
        <f t="shared" si="6"/>
        <v>11550</v>
      </c>
      <c r="I19" s="39">
        <f t="shared" si="6"/>
        <v>11550</v>
      </c>
      <c r="J19" s="39">
        <f t="shared" si="6"/>
        <v>11550</v>
      </c>
      <c r="K19" s="39">
        <f t="shared" si="6"/>
        <v>11550</v>
      </c>
      <c r="L19" s="39">
        <f t="shared" si="6"/>
        <v>11550</v>
      </c>
      <c r="M19" s="39">
        <f t="shared" si="6"/>
        <v>11550</v>
      </c>
      <c r="N19" s="39">
        <f t="shared" si="6"/>
        <v>11550</v>
      </c>
      <c r="O19" s="39">
        <f t="shared" si="6"/>
        <v>11550</v>
      </c>
    </row>
    <row r="20" spans="2:15">
      <c r="B20" s="49">
        <v>16</v>
      </c>
      <c r="C20" s="19" t="s">
        <v>223</v>
      </c>
      <c r="D20" s="39">
        <f>D102</f>
        <v>0</v>
      </c>
      <c r="E20" s="39">
        <f t="shared" ref="E20:O20" si="7">E102</f>
        <v>0</v>
      </c>
      <c r="F20" s="39">
        <f t="shared" si="7"/>
        <v>0</v>
      </c>
      <c r="G20" s="39">
        <f t="shared" si="7"/>
        <v>0</v>
      </c>
      <c r="H20" s="39">
        <f t="shared" si="7"/>
        <v>260</v>
      </c>
      <c r="I20" s="39">
        <f t="shared" si="7"/>
        <v>260</v>
      </c>
      <c r="J20" s="39">
        <f t="shared" si="7"/>
        <v>260</v>
      </c>
      <c r="K20" s="39">
        <f t="shared" si="7"/>
        <v>260</v>
      </c>
      <c r="L20" s="39">
        <f t="shared" si="7"/>
        <v>260</v>
      </c>
      <c r="M20" s="39">
        <f t="shared" si="7"/>
        <v>260</v>
      </c>
      <c r="N20" s="39">
        <f t="shared" si="7"/>
        <v>260</v>
      </c>
      <c r="O20" s="39">
        <f t="shared" si="7"/>
        <v>260</v>
      </c>
    </row>
    <row r="21" spans="2:15">
      <c r="B21" s="49">
        <v>17</v>
      </c>
      <c r="C21" s="19" t="s">
        <v>108</v>
      </c>
      <c r="D21" s="39">
        <f>D140</f>
        <v>0</v>
      </c>
      <c r="E21" s="39">
        <f t="shared" ref="E21:O21" si="8">E140</f>
        <v>0</v>
      </c>
      <c r="F21" s="39">
        <f t="shared" si="8"/>
        <v>0</v>
      </c>
      <c r="G21" s="39">
        <f t="shared" si="8"/>
        <v>0</v>
      </c>
      <c r="H21" s="39">
        <f t="shared" si="8"/>
        <v>0</v>
      </c>
      <c r="I21" s="39">
        <f t="shared" si="8"/>
        <v>0</v>
      </c>
      <c r="J21" s="39">
        <f t="shared" si="8"/>
        <v>3098</v>
      </c>
      <c r="K21" s="39">
        <f t="shared" si="8"/>
        <v>3098</v>
      </c>
      <c r="L21" s="39">
        <f t="shared" si="8"/>
        <v>3098</v>
      </c>
      <c r="M21" s="39">
        <f t="shared" si="8"/>
        <v>3098</v>
      </c>
      <c r="N21" s="39">
        <f>N140</f>
        <v>3098</v>
      </c>
      <c r="O21" s="39">
        <f t="shared" si="8"/>
        <v>3098</v>
      </c>
    </row>
    <row r="22" spans="2:15">
      <c r="B22" s="49">
        <v>18</v>
      </c>
      <c r="C22" s="19" t="s">
        <v>48</v>
      </c>
      <c r="D22" s="39"/>
      <c r="E22" s="39"/>
      <c r="F22" s="39"/>
      <c r="G22" s="39"/>
      <c r="H22" s="39"/>
      <c r="I22" s="39"/>
      <c r="J22" s="39"/>
      <c r="K22" s="39"/>
      <c r="L22" s="39"/>
      <c r="M22" s="39"/>
      <c r="N22" s="39"/>
      <c r="O22" s="39"/>
    </row>
    <row r="23" spans="2:15">
      <c r="B23" s="49">
        <v>19</v>
      </c>
      <c r="C23" s="19" t="s">
        <v>49</v>
      </c>
      <c r="D23" s="39"/>
      <c r="E23" s="39"/>
      <c r="F23" s="39"/>
      <c r="G23" s="39"/>
      <c r="H23" s="39"/>
      <c r="I23" s="39"/>
      <c r="J23" s="39"/>
      <c r="K23" s="39"/>
      <c r="L23" s="39"/>
      <c r="M23" s="39"/>
      <c r="N23" s="39"/>
      <c r="O23" s="39"/>
    </row>
    <row r="24" spans="2:15">
      <c r="B24" s="49">
        <v>20</v>
      </c>
      <c r="C24" s="19" t="s">
        <v>109</v>
      </c>
      <c r="D24" s="39"/>
      <c r="E24" s="39"/>
      <c r="F24" s="39"/>
      <c r="G24" s="39"/>
      <c r="H24" s="39"/>
      <c r="I24" s="39"/>
      <c r="J24" s="39"/>
      <c r="K24" s="39"/>
      <c r="L24" s="39"/>
      <c r="M24" s="39"/>
      <c r="N24" s="39"/>
      <c r="O24" s="39"/>
    </row>
    <row r="25" spans="2:15" ht="27">
      <c r="B25" s="49">
        <v>21</v>
      </c>
      <c r="C25" s="19" t="s">
        <v>110</v>
      </c>
      <c r="D25" s="39"/>
      <c r="E25" s="39"/>
      <c r="F25" s="39"/>
      <c r="G25" s="39"/>
      <c r="H25" s="39"/>
      <c r="I25" s="39"/>
      <c r="J25" s="39"/>
      <c r="K25" s="39"/>
      <c r="L25" s="39"/>
      <c r="M25" s="39"/>
      <c r="N25" s="39"/>
      <c r="O25" s="39"/>
    </row>
    <row r="26" spans="2:15">
      <c r="B26" s="49">
        <v>22</v>
      </c>
      <c r="C26" s="19" t="s">
        <v>111</v>
      </c>
      <c r="D26" s="39">
        <f>D147</f>
        <v>0</v>
      </c>
      <c r="E26" s="39">
        <f t="shared" ref="E26:O26" si="9">E147</f>
        <v>0</v>
      </c>
      <c r="F26" s="39">
        <f t="shared" si="9"/>
        <v>3000</v>
      </c>
      <c r="G26" s="39">
        <f t="shared" si="9"/>
        <v>3000</v>
      </c>
      <c r="H26" s="39">
        <f t="shared" si="9"/>
        <v>3000</v>
      </c>
      <c r="I26" s="39">
        <f t="shared" si="9"/>
        <v>3000</v>
      </c>
      <c r="J26" s="39">
        <f t="shared" si="9"/>
        <v>3000</v>
      </c>
      <c r="K26" s="39">
        <f t="shared" si="9"/>
        <v>3000</v>
      </c>
      <c r="L26" s="39">
        <f t="shared" si="9"/>
        <v>3000</v>
      </c>
      <c r="M26" s="39">
        <f t="shared" si="9"/>
        <v>3000</v>
      </c>
      <c r="N26" s="39">
        <f t="shared" si="9"/>
        <v>3000</v>
      </c>
      <c r="O26" s="39">
        <f t="shared" si="9"/>
        <v>3000</v>
      </c>
    </row>
    <row r="27" spans="2:15">
      <c r="B27" s="49">
        <v>23</v>
      </c>
      <c r="C27" s="19" t="s">
        <v>112</v>
      </c>
      <c r="D27" s="39"/>
      <c r="E27" s="39"/>
      <c r="F27" s="39"/>
      <c r="G27" s="39"/>
      <c r="H27" s="39"/>
      <c r="I27" s="39"/>
      <c r="J27" s="39"/>
      <c r="K27" s="39"/>
      <c r="L27" s="39"/>
      <c r="M27" s="39"/>
      <c r="N27" s="39"/>
      <c r="O27" s="39"/>
    </row>
    <row r="28" spans="2:15" ht="27">
      <c r="B28" s="49">
        <v>24</v>
      </c>
      <c r="C28" s="20" t="s">
        <v>52</v>
      </c>
      <c r="D28" s="39"/>
      <c r="E28" s="39"/>
      <c r="F28" s="39"/>
      <c r="G28" s="39"/>
      <c r="H28" s="39"/>
      <c r="I28" s="39"/>
      <c r="J28" s="39"/>
      <c r="K28" s="39"/>
      <c r="L28" s="39"/>
      <c r="M28" s="39"/>
      <c r="N28" s="39"/>
      <c r="O28" s="39"/>
    </row>
    <row r="29" spans="2:15" ht="27">
      <c r="B29" s="49">
        <v>25</v>
      </c>
      <c r="C29" s="20" t="s">
        <v>53</v>
      </c>
      <c r="D29" s="39"/>
      <c r="E29" s="39"/>
      <c r="F29" s="39"/>
      <c r="G29" s="39"/>
      <c r="H29" s="39"/>
      <c r="I29" s="39"/>
      <c r="J29" s="39"/>
      <c r="K29" s="39"/>
      <c r="L29" s="39"/>
      <c r="M29" s="39"/>
      <c r="N29" s="39"/>
      <c r="O29" s="39"/>
    </row>
    <row r="30" spans="2:15" ht="40.200000000000003">
      <c r="B30" s="49">
        <v>26</v>
      </c>
      <c r="C30" s="20" t="s">
        <v>54</v>
      </c>
      <c r="D30" s="39"/>
      <c r="E30" s="39"/>
      <c r="F30" s="39"/>
      <c r="G30" s="39"/>
      <c r="H30" s="39"/>
      <c r="I30" s="39"/>
      <c r="J30" s="39"/>
      <c r="K30" s="39"/>
      <c r="L30" s="39"/>
      <c r="M30" s="39"/>
      <c r="N30" s="39"/>
      <c r="O30" s="39"/>
    </row>
    <row r="31" spans="2:15" ht="27">
      <c r="B31" s="49">
        <v>27</v>
      </c>
      <c r="C31" s="20" t="s">
        <v>55</v>
      </c>
      <c r="D31" s="39"/>
      <c r="E31" s="39"/>
      <c r="F31" s="39"/>
      <c r="G31" s="39"/>
      <c r="H31" s="39"/>
      <c r="I31" s="39"/>
      <c r="J31" s="39"/>
      <c r="K31" s="39"/>
      <c r="L31" s="39"/>
      <c r="M31" s="39"/>
      <c r="N31" s="39"/>
      <c r="O31" s="39"/>
    </row>
    <row r="32" spans="2:15" ht="27">
      <c r="B32" s="49">
        <v>28</v>
      </c>
      <c r="C32" s="20" t="s">
        <v>113</v>
      </c>
      <c r="D32" s="39"/>
      <c r="E32" s="39"/>
      <c r="F32" s="39"/>
      <c r="G32" s="39"/>
      <c r="H32" s="39"/>
      <c r="I32" s="39"/>
      <c r="J32" s="39"/>
      <c r="K32" s="39"/>
      <c r="L32" s="39"/>
      <c r="M32" s="39"/>
      <c r="N32" s="39"/>
      <c r="O32" s="39"/>
    </row>
    <row r="33" spans="2:15">
      <c r="B33" s="49">
        <v>29</v>
      </c>
      <c r="C33" s="20" t="s">
        <v>114</v>
      </c>
      <c r="D33" s="39"/>
      <c r="E33" s="39"/>
      <c r="F33" s="39"/>
      <c r="G33" s="39"/>
      <c r="H33" s="39"/>
      <c r="I33" s="39"/>
      <c r="J33" s="39"/>
      <c r="K33" s="39"/>
      <c r="L33" s="39"/>
      <c r="M33" s="39"/>
      <c r="N33" s="39"/>
      <c r="O33" s="39"/>
    </row>
    <row r="34" spans="2:15" ht="27">
      <c r="B34" s="49">
        <v>30</v>
      </c>
      <c r="C34" s="20" t="s">
        <v>217</v>
      </c>
      <c r="D34" s="39"/>
      <c r="E34" s="39"/>
      <c r="F34" s="39"/>
      <c r="G34" s="39"/>
      <c r="H34" s="39"/>
      <c r="I34" s="39"/>
      <c r="J34" s="39"/>
      <c r="K34" s="39"/>
      <c r="L34" s="39"/>
      <c r="M34" s="39"/>
      <c r="N34" s="39"/>
      <c r="O34" s="39"/>
    </row>
    <row r="35" spans="2:15">
      <c r="B35" s="49">
        <v>31</v>
      </c>
      <c r="C35" s="20" t="s">
        <v>218</v>
      </c>
      <c r="D35" s="39"/>
      <c r="E35" s="39"/>
      <c r="F35" s="39"/>
      <c r="G35" s="39"/>
      <c r="H35" s="39"/>
      <c r="I35" s="39"/>
      <c r="J35" s="39"/>
      <c r="K35" s="39"/>
      <c r="L35" s="39"/>
      <c r="M35" s="39"/>
      <c r="N35" s="39"/>
      <c r="O35" s="39"/>
    </row>
    <row r="36" spans="2:15">
      <c r="B36" s="49">
        <v>32</v>
      </c>
      <c r="C36" s="19" t="s">
        <v>219</v>
      </c>
      <c r="D36" s="39"/>
      <c r="E36" s="39"/>
      <c r="F36" s="39"/>
      <c r="G36" s="39"/>
      <c r="H36" s="39"/>
      <c r="I36" s="39"/>
      <c r="J36" s="39"/>
      <c r="K36" s="39"/>
      <c r="L36" s="39"/>
      <c r="M36" s="39"/>
      <c r="N36" s="39"/>
      <c r="O36" s="39"/>
    </row>
    <row r="37" spans="2:15">
      <c r="B37" s="49">
        <v>33</v>
      </c>
      <c r="C37" s="20" t="s">
        <v>115</v>
      </c>
      <c r="D37" s="41"/>
      <c r="E37" s="41"/>
      <c r="F37" s="41"/>
      <c r="G37" s="41"/>
      <c r="H37" s="41"/>
      <c r="I37" s="41"/>
      <c r="J37" s="41"/>
      <c r="K37" s="41"/>
      <c r="L37" s="41"/>
      <c r="M37" s="41"/>
      <c r="N37" s="41"/>
      <c r="O37" s="41"/>
    </row>
    <row r="38" spans="2:15">
      <c r="B38" s="49">
        <v>34</v>
      </c>
      <c r="C38" s="20" t="s">
        <v>116</v>
      </c>
      <c r="D38" s="40">
        <f>SUM(D15:D37)</f>
        <v>0</v>
      </c>
      <c r="E38" s="40">
        <f t="shared" ref="E38:O38" si="10">SUM(E15:E37)</f>
        <v>0</v>
      </c>
      <c r="F38" s="40">
        <f t="shared" si="10"/>
        <v>3046</v>
      </c>
      <c r="G38" s="40">
        <f t="shared" si="10"/>
        <v>3046</v>
      </c>
      <c r="H38" s="40">
        <f t="shared" si="10"/>
        <v>14856</v>
      </c>
      <c r="I38" s="40">
        <f t="shared" si="10"/>
        <v>19741</v>
      </c>
      <c r="J38" s="40">
        <f t="shared" si="10"/>
        <v>24814</v>
      </c>
      <c r="K38" s="40">
        <f t="shared" si="10"/>
        <v>25208</v>
      </c>
      <c r="L38" s="40">
        <f t="shared" si="10"/>
        <v>25603</v>
      </c>
      <c r="M38" s="40">
        <f t="shared" si="10"/>
        <v>25998</v>
      </c>
      <c r="N38" s="40">
        <f t="shared" si="10"/>
        <v>26393</v>
      </c>
      <c r="O38" s="40">
        <f t="shared" si="10"/>
        <v>26788</v>
      </c>
    </row>
    <row r="39" spans="2:15">
      <c r="B39" s="49">
        <v>35</v>
      </c>
      <c r="C39" s="20" t="s">
        <v>117</v>
      </c>
      <c r="D39" s="39"/>
      <c r="E39" s="39"/>
      <c r="F39" s="39"/>
      <c r="G39" s="39"/>
      <c r="H39" s="39"/>
      <c r="I39" s="39"/>
      <c r="J39" s="39"/>
      <c r="K39" s="39"/>
      <c r="L39" s="39"/>
      <c r="M39" s="39"/>
      <c r="N39" s="39"/>
      <c r="O39" s="39"/>
    </row>
    <row r="40" spans="2:15">
      <c r="B40" s="49">
        <v>36</v>
      </c>
      <c r="C40" s="20" t="s">
        <v>118</v>
      </c>
      <c r="D40" s="40">
        <f>D38+D39</f>
        <v>0</v>
      </c>
      <c r="E40" s="40">
        <f t="shared" ref="E40:O40" si="11">E38+E39</f>
        <v>0</v>
      </c>
      <c r="F40" s="40">
        <f t="shared" si="11"/>
        <v>3046</v>
      </c>
      <c r="G40" s="40">
        <f t="shared" si="11"/>
        <v>3046</v>
      </c>
      <c r="H40" s="40">
        <f t="shared" si="11"/>
        <v>14856</v>
      </c>
      <c r="I40" s="40">
        <f t="shared" si="11"/>
        <v>19741</v>
      </c>
      <c r="J40" s="40">
        <f t="shared" si="11"/>
        <v>24814</v>
      </c>
      <c r="K40" s="40">
        <f t="shared" si="11"/>
        <v>25208</v>
      </c>
      <c r="L40" s="40">
        <f t="shared" si="11"/>
        <v>25603</v>
      </c>
      <c r="M40" s="40">
        <f t="shared" si="11"/>
        <v>25998</v>
      </c>
      <c r="N40" s="40">
        <f t="shared" si="11"/>
        <v>26393</v>
      </c>
      <c r="O40" s="40">
        <f t="shared" si="11"/>
        <v>26788</v>
      </c>
    </row>
    <row r="41" spans="2:15">
      <c r="B41" s="49">
        <v>37</v>
      </c>
      <c r="C41" s="20" t="s">
        <v>119</v>
      </c>
      <c r="D41" s="40">
        <f>D14-D40</f>
        <v>0</v>
      </c>
      <c r="E41" s="40">
        <f t="shared" ref="E41:O41" si="12">E14-E40</f>
        <v>0</v>
      </c>
      <c r="F41" s="40">
        <f t="shared" si="12"/>
        <v>-3046</v>
      </c>
      <c r="G41" s="40">
        <f t="shared" si="12"/>
        <v>-3046</v>
      </c>
      <c r="H41" s="40">
        <f t="shared" si="12"/>
        <v>-14856</v>
      </c>
      <c r="I41" s="40">
        <f t="shared" si="12"/>
        <v>-12241</v>
      </c>
      <c r="J41" s="40">
        <f t="shared" si="12"/>
        <v>-13564</v>
      </c>
      <c r="K41" s="40">
        <f t="shared" si="12"/>
        <v>-13208</v>
      </c>
      <c r="L41" s="40">
        <f t="shared" si="12"/>
        <v>-12853</v>
      </c>
      <c r="M41" s="40">
        <f t="shared" si="12"/>
        <v>-12498</v>
      </c>
      <c r="N41" s="40">
        <f t="shared" si="12"/>
        <v>-12143</v>
      </c>
      <c r="O41" s="40">
        <f t="shared" si="12"/>
        <v>-11788</v>
      </c>
    </row>
    <row r="42" spans="2:15">
      <c r="B42" s="49">
        <v>38</v>
      </c>
      <c r="C42" s="20" t="s">
        <v>120</v>
      </c>
      <c r="D42" s="42"/>
      <c r="E42" s="42"/>
      <c r="F42" s="42"/>
      <c r="G42" s="42"/>
      <c r="H42" s="42"/>
      <c r="I42" s="42"/>
      <c r="J42" s="42"/>
      <c r="K42" s="42"/>
      <c r="L42" s="42"/>
      <c r="M42" s="42"/>
      <c r="N42" s="42"/>
      <c r="O42" s="42"/>
    </row>
    <row r="43" spans="2:15">
      <c r="B43" s="49">
        <v>39</v>
      </c>
      <c r="C43" s="20" t="s">
        <v>121</v>
      </c>
      <c r="D43" s="40">
        <f>D41-D42</f>
        <v>0</v>
      </c>
      <c r="E43" s="40">
        <f t="shared" ref="E43:O43" si="13">E41-E42</f>
        <v>0</v>
      </c>
      <c r="F43" s="40">
        <f t="shared" si="13"/>
        <v>-3046</v>
      </c>
      <c r="G43" s="40">
        <f t="shared" si="13"/>
        <v>-3046</v>
      </c>
      <c r="H43" s="40">
        <f t="shared" si="13"/>
        <v>-14856</v>
      </c>
      <c r="I43" s="40">
        <f t="shared" si="13"/>
        <v>-12241</v>
      </c>
      <c r="J43" s="40">
        <f t="shared" si="13"/>
        <v>-13564</v>
      </c>
      <c r="K43" s="40">
        <f t="shared" si="13"/>
        <v>-13208</v>
      </c>
      <c r="L43" s="40">
        <f t="shared" si="13"/>
        <v>-12853</v>
      </c>
      <c r="M43" s="40">
        <f t="shared" si="13"/>
        <v>-12498</v>
      </c>
      <c r="N43" s="40">
        <f t="shared" si="13"/>
        <v>-12143</v>
      </c>
      <c r="O43" s="40">
        <f t="shared" si="13"/>
        <v>-11788</v>
      </c>
    </row>
    <row r="46" spans="2:15">
      <c r="B46" s="65" t="s">
        <v>224</v>
      </c>
      <c r="C46" s="65"/>
      <c r="D46" s="65"/>
      <c r="E46" s="65"/>
      <c r="F46" s="65"/>
      <c r="G46" s="65"/>
      <c r="H46" s="65"/>
      <c r="I46" s="65"/>
      <c r="J46" s="65"/>
      <c r="K46" s="65"/>
      <c r="L46" s="65"/>
      <c r="M46" s="65"/>
      <c r="N46" s="65"/>
      <c r="O46" s="43" t="s">
        <v>16</v>
      </c>
    </row>
    <row r="47" spans="2:15">
      <c r="B47" s="50" t="s">
        <v>0</v>
      </c>
      <c r="C47" s="45" t="s">
        <v>82</v>
      </c>
      <c r="D47" s="44" t="s">
        <v>83</v>
      </c>
      <c r="E47" s="44" t="s">
        <v>84</v>
      </c>
      <c r="F47" s="44" t="s">
        <v>85</v>
      </c>
      <c r="G47" s="44" t="s">
        <v>86</v>
      </c>
      <c r="H47" s="44" t="s">
        <v>87</v>
      </c>
      <c r="I47" s="44" t="s">
        <v>88</v>
      </c>
      <c r="J47" s="44" t="s">
        <v>89</v>
      </c>
      <c r="K47" s="44" t="s">
        <v>90</v>
      </c>
      <c r="L47" s="44" t="s">
        <v>91</v>
      </c>
      <c r="M47" s="44" t="s">
        <v>92</v>
      </c>
      <c r="N47" s="44" t="s">
        <v>93</v>
      </c>
      <c r="O47" s="44" t="s">
        <v>94</v>
      </c>
    </row>
    <row r="48" spans="2:15">
      <c r="B48" s="50">
        <v>1</v>
      </c>
      <c r="C48" s="46" t="s">
        <v>227</v>
      </c>
      <c r="D48" s="47">
        <f>D11</f>
        <v>0</v>
      </c>
      <c r="E48" s="47">
        <f t="shared" ref="E48:O48" si="14">E11</f>
        <v>0</v>
      </c>
      <c r="F48" s="47">
        <f t="shared" si="14"/>
        <v>0</v>
      </c>
      <c r="G48" s="47">
        <f t="shared" si="14"/>
        <v>0</v>
      </c>
      <c r="H48" s="47">
        <f t="shared" si="14"/>
        <v>0</v>
      </c>
      <c r="I48" s="47">
        <f t="shared" si="14"/>
        <v>0</v>
      </c>
      <c r="J48" s="47">
        <f t="shared" si="14"/>
        <v>0</v>
      </c>
      <c r="K48" s="47">
        <f t="shared" si="14"/>
        <v>0</v>
      </c>
      <c r="L48" s="47">
        <f t="shared" si="14"/>
        <v>0</v>
      </c>
      <c r="M48" s="47">
        <f t="shared" si="14"/>
        <v>0</v>
      </c>
      <c r="N48" s="47">
        <f t="shared" si="14"/>
        <v>0</v>
      </c>
      <c r="O48" s="47">
        <f t="shared" si="14"/>
        <v>0</v>
      </c>
    </row>
    <row r="49" spans="2:15">
      <c r="B49" s="50">
        <v>2</v>
      </c>
      <c r="C49" s="46" t="s">
        <v>225</v>
      </c>
      <c r="D49" s="47"/>
      <c r="E49" s="47"/>
      <c r="F49" s="47"/>
      <c r="G49" s="47"/>
      <c r="H49" s="47"/>
      <c r="I49" s="47"/>
      <c r="J49" s="47"/>
      <c r="K49" s="47"/>
      <c r="L49" s="47"/>
      <c r="M49" s="47"/>
      <c r="N49" s="47"/>
      <c r="O49" s="47"/>
    </row>
    <row r="50" spans="2:15">
      <c r="B50" s="50">
        <v>3</v>
      </c>
      <c r="C50" s="46" t="s">
        <v>226</v>
      </c>
      <c r="D50" s="47"/>
      <c r="E50" s="47"/>
      <c r="F50" s="47"/>
      <c r="G50" s="47"/>
      <c r="H50" s="47"/>
      <c r="I50" s="47"/>
      <c r="J50" s="47"/>
      <c r="K50" s="47"/>
      <c r="L50" s="47"/>
      <c r="M50" s="47"/>
      <c r="N50" s="47"/>
      <c r="O50" s="47"/>
    </row>
    <row r="51" spans="2:15">
      <c r="B51" s="50">
        <v>4</v>
      </c>
      <c r="C51" s="46" t="s">
        <v>228</v>
      </c>
      <c r="D51" s="48" t="e">
        <f>D49/(1-D50/D48)</f>
        <v>#DIV/0!</v>
      </c>
      <c r="E51" s="48" t="e">
        <f t="shared" ref="E51:O51" si="15">E49/(1-E50/E48)</f>
        <v>#DIV/0!</v>
      </c>
      <c r="F51" s="48" t="e">
        <f t="shared" si="15"/>
        <v>#DIV/0!</v>
      </c>
      <c r="G51" s="48" t="e">
        <f t="shared" si="15"/>
        <v>#DIV/0!</v>
      </c>
      <c r="H51" s="48" t="e">
        <f t="shared" si="15"/>
        <v>#DIV/0!</v>
      </c>
      <c r="I51" s="48" t="e">
        <f t="shared" si="15"/>
        <v>#DIV/0!</v>
      </c>
      <c r="J51" s="48" t="e">
        <f t="shared" si="15"/>
        <v>#DIV/0!</v>
      </c>
      <c r="K51" s="48" t="e">
        <f t="shared" si="15"/>
        <v>#DIV/0!</v>
      </c>
      <c r="L51" s="48" t="e">
        <f t="shared" si="15"/>
        <v>#DIV/0!</v>
      </c>
      <c r="M51" s="48" t="e">
        <f t="shared" si="15"/>
        <v>#DIV/0!</v>
      </c>
      <c r="N51" s="48" t="e">
        <f t="shared" si="15"/>
        <v>#DIV/0!</v>
      </c>
      <c r="O51" s="48" t="e">
        <f t="shared" si="15"/>
        <v>#DIV/0!</v>
      </c>
    </row>
    <row r="54" spans="2:15">
      <c r="B54" s="63" t="s">
        <v>122</v>
      </c>
      <c r="C54" s="63"/>
      <c r="D54" s="63"/>
      <c r="E54" s="63"/>
      <c r="F54" s="63"/>
      <c r="G54" s="63"/>
      <c r="H54" s="63"/>
      <c r="I54" s="63"/>
      <c r="J54" s="63"/>
      <c r="K54" s="63"/>
      <c r="L54" s="63"/>
      <c r="M54" s="63"/>
      <c r="N54" s="63"/>
      <c r="O54" s="1" t="str">
        <f>'7.3. Grafic'!P5</f>
        <v xml:space="preserve">lei </v>
      </c>
    </row>
    <row r="55" spans="2:15">
      <c r="B55" s="49" t="s">
        <v>0</v>
      </c>
      <c r="C55" s="19" t="s">
        <v>82</v>
      </c>
      <c r="D55" s="18" t="s">
        <v>83</v>
      </c>
      <c r="E55" s="18" t="s">
        <v>84</v>
      </c>
      <c r="F55" s="18" t="s">
        <v>85</v>
      </c>
      <c r="G55" s="18" t="s">
        <v>86</v>
      </c>
      <c r="H55" s="18" t="s">
        <v>87</v>
      </c>
      <c r="I55" s="18" t="s">
        <v>88</v>
      </c>
      <c r="J55" s="18" t="s">
        <v>89</v>
      </c>
      <c r="K55" s="18" t="s">
        <v>90</v>
      </c>
      <c r="L55" s="18" t="s">
        <v>91</v>
      </c>
      <c r="M55" s="18" t="s">
        <v>92</v>
      </c>
      <c r="N55" s="18" t="s">
        <v>93</v>
      </c>
      <c r="O55" s="18" t="s">
        <v>94</v>
      </c>
    </row>
    <row r="56" spans="2:15">
      <c r="B56" s="51">
        <v>1</v>
      </c>
      <c r="C56" s="7" t="s">
        <v>124</v>
      </c>
      <c r="D56" s="8">
        <v>0</v>
      </c>
      <c r="E56" s="8">
        <v>0</v>
      </c>
      <c r="F56" s="8">
        <v>0</v>
      </c>
      <c r="G56" s="8">
        <v>0</v>
      </c>
      <c r="H56" s="24">
        <v>21</v>
      </c>
      <c r="I56" s="8">
        <f>H56</f>
        <v>21</v>
      </c>
      <c r="J56" s="8">
        <f t="shared" ref="J56:O56" si="16">I56</f>
        <v>21</v>
      </c>
      <c r="K56" s="8">
        <f t="shared" si="16"/>
        <v>21</v>
      </c>
      <c r="L56" s="8">
        <f t="shared" si="16"/>
        <v>21</v>
      </c>
      <c r="M56" s="8">
        <f t="shared" si="16"/>
        <v>21</v>
      </c>
      <c r="N56" s="8">
        <f t="shared" si="16"/>
        <v>21</v>
      </c>
      <c r="O56" s="8">
        <f t="shared" si="16"/>
        <v>21</v>
      </c>
    </row>
    <row r="57" spans="2:15">
      <c r="B57" s="51">
        <v>2</v>
      </c>
      <c r="C57" s="7" t="s">
        <v>125</v>
      </c>
      <c r="D57" s="8">
        <v>0</v>
      </c>
      <c r="E57" s="8">
        <v>0</v>
      </c>
      <c r="F57" s="8">
        <v>0</v>
      </c>
      <c r="G57" s="8">
        <v>0</v>
      </c>
      <c r="H57" s="24">
        <v>0</v>
      </c>
      <c r="I57" s="24">
        <v>5</v>
      </c>
      <c r="J57" s="8">
        <f>I57</f>
        <v>5</v>
      </c>
      <c r="K57" s="8">
        <f t="shared" ref="K57:O57" si="17">J57</f>
        <v>5</v>
      </c>
      <c r="L57" s="8">
        <f t="shared" si="17"/>
        <v>5</v>
      </c>
      <c r="M57" s="8">
        <f t="shared" si="17"/>
        <v>5</v>
      </c>
      <c r="N57" s="8">
        <f t="shared" si="17"/>
        <v>5</v>
      </c>
      <c r="O57" s="8">
        <f t="shared" si="17"/>
        <v>5</v>
      </c>
    </row>
    <row r="58" spans="2:15">
      <c r="B58" s="51">
        <v>3</v>
      </c>
      <c r="C58" s="7" t="s">
        <v>126</v>
      </c>
      <c r="D58" s="8">
        <f>D56*D57</f>
        <v>0</v>
      </c>
      <c r="E58" s="8">
        <f t="shared" ref="E58:O58" si="18">E56*E57</f>
        <v>0</v>
      </c>
      <c r="F58" s="8">
        <f t="shared" si="18"/>
        <v>0</v>
      </c>
      <c r="G58" s="8">
        <f t="shared" si="18"/>
        <v>0</v>
      </c>
      <c r="H58" s="8">
        <f t="shared" si="18"/>
        <v>0</v>
      </c>
      <c r="I58" s="8">
        <f t="shared" si="18"/>
        <v>105</v>
      </c>
      <c r="J58" s="8">
        <f t="shared" si="18"/>
        <v>105</v>
      </c>
      <c r="K58" s="8">
        <f t="shared" si="18"/>
        <v>105</v>
      </c>
      <c r="L58" s="8">
        <f t="shared" si="18"/>
        <v>105</v>
      </c>
      <c r="M58" s="8">
        <f t="shared" si="18"/>
        <v>105</v>
      </c>
      <c r="N58" s="8">
        <f t="shared" si="18"/>
        <v>105</v>
      </c>
      <c r="O58" s="8">
        <f t="shared" si="18"/>
        <v>105</v>
      </c>
    </row>
    <row r="59" spans="2:15">
      <c r="B59" s="51">
        <v>4</v>
      </c>
      <c r="C59" s="7" t="s">
        <v>127</v>
      </c>
      <c r="D59" s="8">
        <v>0</v>
      </c>
      <c r="E59" s="8">
        <v>0</v>
      </c>
      <c r="F59" s="8">
        <v>0</v>
      </c>
      <c r="G59" s="8">
        <v>0</v>
      </c>
      <c r="H59" s="8">
        <v>0</v>
      </c>
      <c r="I59" s="24">
        <v>250</v>
      </c>
      <c r="J59" s="8">
        <f>I59</f>
        <v>250</v>
      </c>
      <c r="K59" s="8">
        <f t="shared" ref="K59:O59" si="19">J59</f>
        <v>250</v>
      </c>
      <c r="L59" s="8">
        <f t="shared" si="19"/>
        <v>250</v>
      </c>
      <c r="M59" s="8">
        <f t="shared" si="19"/>
        <v>250</v>
      </c>
      <c r="N59" s="8">
        <f t="shared" si="19"/>
        <v>250</v>
      </c>
      <c r="O59" s="8">
        <f t="shared" si="19"/>
        <v>250</v>
      </c>
    </row>
    <row r="60" spans="2:15">
      <c r="B60" s="51">
        <v>5</v>
      </c>
      <c r="C60" s="7" t="s">
        <v>128</v>
      </c>
      <c r="D60" s="8">
        <f>D58*D59</f>
        <v>0</v>
      </c>
      <c r="E60" s="8">
        <f t="shared" ref="E60:O60" si="20">E58*E59</f>
        <v>0</v>
      </c>
      <c r="F60" s="8">
        <f t="shared" si="20"/>
        <v>0</v>
      </c>
      <c r="G60" s="8">
        <f t="shared" si="20"/>
        <v>0</v>
      </c>
      <c r="H60" s="8">
        <f t="shared" si="20"/>
        <v>0</v>
      </c>
      <c r="I60" s="8">
        <f t="shared" si="20"/>
        <v>26250</v>
      </c>
      <c r="J60" s="8">
        <f t="shared" si="20"/>
        <v>26250</v>
      </c>
      <c r="K60" s="8">
        <f t="shared" si="20"/>
        <v>26250</v>
      </c>
      <c r="L60" s="8">
        <f t="shared" si="20"/>
        <v>26250</v>
      </c>
      <c r="M60" s="8">
        <f t="shared" si="20"/>
        <v>26250</v>
      </c>
      <c r="N60" s="8">
        <f t="shared" si="20"/>
        <v>26250</v>
      </c>
      <c r="O60" s="8">
        <f t="shared" si="20"/>
        <v>26250</v>
      </c>
    </row>
    <row r="61" spans="2:15">
      <c r="B61" s="51">
        <v>6</v>
      </c>
      <c r="C61" s="7" t="s">
        <v>129</v>
      </c>
      <c r="D61" s="8">
        <f>ROUNDDOWN(D60/3,0)</f>
        <v>0</v>
      </c>
      <c r="E61" s="8">
        <f t="shared" ref="E61:O61" si="21">ROUNDDOWN(E60/3,0)</f>
        <v>0</v>
      </c>
      <c r="F61" s="8">
        <f t="shared" si="21"/>
        <v>0</v>
      </c>
      <c r="G61" s="8">
        <f t="shared" si="21"/>
        <v>0</v>
      </c>
      <c r="H61" s="8">
        <f t="shared" si="21"/>
        <v>0</v>
      </c>
      <c r="I61" s="8">
        <f t="shared" si="21"/>
        <v>8750</v>
      </c>
      <c r="J61" s="8">
        <f t="shared" si="21"/>
        <v>8750</v>
      </c>
      <c r="K61" s="8">
        <f t="shared" si="21"/>
        <v>8750</v>
      </c>
      <c r="L61" s="8">
        <f t="shared" si="21"/>
        <v>8750</v>
      </c>
      <c r="M61" s="8">
        <f t="shared" si="21"/>
        <v>8750</v>
      </c>
      <c r="N61" s="8">
        <f t="shared" si="21"/>
        <v>8750</v>
      </c>
      <c r="O61" s="8">
        <f t="shared" si="21"/>
        <v>8750</v>
      </c>
    </row>
    <row r="62" spans="2:15">
      <c r="B62" s="51">
        <v>7</v>
      </c>
      <c r="C62" s="7" t="s">
        <v>131</v>
      </c>
      <c r="D62" s="8">
        <v>0</v>
      </c>
      <c r="E62" s="8">
        <v>0</v>
      </c>
      <c r="F62" s="8">
        <v>0</v>
      </c>
      <c r="G62" s="8">
        <v>0</v>
      </c>
      <c r="H62" s="8">
        <v>0</v>
      </c>
      <c r="I62" s="24">
        <v>500</v>
      </c>
      <c r="J62" s="24">
        <v>750</v>
      </c>
      <c r="K62" s="24">
        <v>800</v>
      </c>
      <c r="L62" s="24">
        <v>850</v>
      </c>
      <c r="M62" s="24">
        <v>900</v>
      </c>
      <c r="N62" s="24">
        <v>950</v>
      </c>
      <c r="O62" s="24">
        <v>1000</v>
      </c>
    </row>
    <row r="63" spans="2:15">
      <c r="B63" s="51">
        <v>8</v>
      </c>
      <c r="C63" s="7" t="s">
        <v>130</v>
      </c>
      <c r="D63" s="8">
        <f>MIN(D61:D62)</f>
        <v>0</v>
      </c>
      <c r="E63" s="8">
        <f t="shared" ref="E63:O63" si="22">MIN(E61:E62)</f>
        <v>0</v>
      </c>
      <c r="F63" s="8">
        <f t="shared" si="22"/>
        <v>0</v>
      </c>
      <c r="G63" s="8">
        <f t="shared" si="22"/>
        <v>0</v>
      </c>
      <c r="H63" s="8">
        <f t="shared" si="22"/>
        <v>0</v>
      </c>
      <c r="I63" s="8">
        <f t="shared" si="22"/>
        <v>500</v>
      </c>
      <c r="J63" s="8">
        <f t="shared" si="22"/>
        <v>750</v>
      </c>
      <c r="K63" s="8">
        <f t="shared" si="22"/>
        <v>800</v>
      </c>
      <c r="L63" s="8">
        <f t="shared" si="22"/>
        <v>850</v>
      </c>
      <c r="M63" s="8">
        <f t="shared" si="22"/>
        <v>900</v>
      </c>
      <c r="N63" s="8">
        <f t="shared" si="22"/>
        <v>950</v>
      </c>
      <c r="O63" s="8">
        <f t="shared" si="22"/>
        <v>1000</v>
      </c>
    </row>
    <row r="64" spans="2:15">
      <c r="B64" s="51">
        <v>9</v>
      </c>
      <c r="C64" s="7" t="s">
        <v>132</v>
      </c>
      <c r="D64" s="24">
        <v>15</v>
      </c>
      <c r="E64" s="8">
        <f>D64</f>
        <v>15</v>
      </c>
      <c r="F64" s="8">
        <f t="shared" ref="F64:O64" si="23">E64</f>
        <v>15</v>
      </c>
      <c r="G64" s="8">
        <f t="shared" si="23"/>
        <v>15</v>
      </c>
      <c r="H64" s="8">
        <f t="shared" si="23"/>
        <v>15</v>
      </c>
      <c r="I64" s="8">
        <f t="shared" si="23"/>
        <v>15</v>
      </c>
      <c r="J64" s="8">
        <f t="shared" si="23"/>
        <v>15</v>
      </c>
      <c r="K64" s="8">
        <f t="shared" si="23"/>
        <v>15</v>
      </c>
      <c r="L64" s="8">
        <f t="shared" si="23"/>
        <v>15</v>
      </c>
      <c r="M64" s="8">
        <f t="shared" si="23"/>
        <v>15</v>
      </c>
      <c r="N64" s="8">
        <f t="shared" si="23"/>
        <v>15</v>
      </c>
      <c r="O64" s="8">
        <f t="shared" si="23"/>
        <v>15</v>
      </c>
    </row>
    <row r="65" spans="2:15">
      <c r="B65" s="51">
        <v>10</v>
      </c>
      <c r="C65" s="7" t="s">
        <v>123</v>
      </c>
      <c r="D65" s="25">
        <f>D63*D64</f>
        <v>0</v>
      </c>
      <c r="E65" s="25">
        <f t="shared" ref="E65:O65" si="24">E63*E64</f>
        <v>0</v>
      </c>
      <c r="F65" s="25">
        <f t="shared" si="24"/>
        <v>0</v>
      </c>
      <c r="G65" s="25">
        <f t="shared" si="24"/>
        <v>0</v>
      </c>
      <c r="H65" s="25">
        <f t="shared" si="24"/>
        <v>0</v>
      </c>
      <c r="I65" s="25">
        <f t="shared" si="24"/>
        <v>7500</v>
      </c>
      <c r="J65" s="25">
        <f t="shared" si="24"/>
        <v>11250</v>
      </c>
      <c r="K65" s="25">
        <f t="shared" si="24"/>
        <v>12000</v>
      </c>
      <c r="L65" s="25">
        <f t="shared" si="24"/>
        <v>12750</v>
      </c>
      <c r="M65" s="25">
        <f t="shared" si="24"/>
        <v>13500</v>
      </c>
      <c r="N65" s="25">
        <f t="shared" si="24"/>
        <v>14250</v>
      </c>
      <c r="O65" s="25">
        <f t="shared" si="24"/>
        <v>15000</v>
      </c>
    </row>
    <row r="68" spans="2:15">
      <c r="B68" s="63" t="s">
        <v>149</v>
      </c>
      <c r="C68" s="63"/>
      <c r="D68" s="63"/>
      <c r="E68" s="63"/>
      <c r="F68" s="63"/>
      <c r="G68" s="63"/>
      <c r="H68" s="63"/>
      <c r="I68" s="63"/>
      <c r="J68" s="63"/>
      <c r="K68" s="63"/>
      <c r="L68" s="63"/>
      <c r="M68" s="63"/>
      <c r="N68" s="63"/>
      <c r="O68" s="1" t="str">
        <f>O54</f>
        <v xml:space="preserve">lei </v>
      </c>
    </row>
    <row r="69" spans="2:15">
      <c r="B69" s="49" t="s">
        <v>0</v>
      </c>
      <c r="C69" s="19" t="s">
        <v>82</v>
      </c>
      <c r="D69" s="18" t="s">
        <v>83</v>
      </c>
      <c r="E69" s="18" t="s">
        <v>84</v>
      </c>
      <c r="F69" s="18" t="s">
        <v>85</v>
      </c>
      <c r="G69" s="18" t="s">
        <v>86</v>
      </c>
      <c r="H69" s="18" t="s">
        <v>87</v>
      </c>
      <c r="I69" s="18" t="s">
        <v>88</v>
      </c>
      <c r="J69" s="18" t="s">
        <v>89</v>
      </c>
      <c r="K69" s="18" t="s">
        <v>90</v>
      </c>
      <c r="L69" s="18" t="s">
        <v>91</v>
      </c>
      <c r="M69" s="18" t="s">
        <v>92</v>
      </c>
      <c r="N69" s="18" t="s">
        <v>93</v>
      </c>
      <c r="O69" s="18" t="s">
        <v>94</v>
      </c>
    </row>
    <row r="70" spans="2:15">
      <c r="B70" s="51">
        <v>1</v>
      </c>
      <c r="C70" s="7" t="s">
        <v>150</v>
      </c>
      <c r="D70" s="8">
        <f>D63</f>
        <v>0</v>
      </c>
      <c r="E70" s="8">
        <f t="shared" ref="E70:O70" si="25">E63</f>
        <v>0</v>
      </c>
      <c r="F70" s="8">
        <f t="shared" si="25"/>
        <v>0</v>
      </c>
      <c r="G70" s="8">
        <f t="shared" si="25"/>
        <v>0</v>
      </c>
      <c r="H70" s="8">
        <f t="shared" si="25"/>
        <v>0</v>
      </c>
      <c r="I70" s="8">
        <f t="shared" si="25"/>
        <v>500</v>
      </c>
      <c r="J70" s="8">
        <f t="shared" si="25"/>
        <v>750</v>
      </c>
      <c r="K70" s="8">
        <f t="shared" si="25"/>
        <v>800</v>
      </c>
      <c r="L70" s="8">
        <f t="shared" si="25"/>
        <v>850</v>
      </c>
      <c r="M70" s="8">
        <f t="shared" si="25"/>
        <v>900</v>
      </c>
      <c r="N70" s="8">
        <f t="shared" si="25"/>
        <v>950</v>
      </c>
      <c r="O70" s="8">
        <f t="shared" si="25"/>
        <v>1000</v>
      </c>
    </row>
    <row r="71" spans="2:15">
      <c r="B71" s="51">
        <v>2</v>
      </c>
      <c r="C71" s="7" t="s">
        <v>151</v>
      </c>
      <c r="D71" s="22">
        <v>6</v>
      </c>
      <c r="E71" s="7">
        <f>D71</f>
        <v>6</v>
      </c>
      <c r="F71" s="7">
        <f t="shared" ref="F71:O71" si="26">E71</f>
        <v>6</v>
      </c>
      <c r="G71" s="7">
        <f t="shared" si="26"/>
        <v>6</v>
      </c>
      <c r="H71" s="7">
        <f t="shared" si="26"/>
        <v>6</v>
      </c>
      <c r="I71" s="7">
        <f t="shared" si="26"/>
        <v>6</v>
      </c>
      <c r="J71" s="7">
        <f t="shared" si="26"/>
        <v>6</v>
      </c>
      <c r="K71" s="7">
        <f t="shared" si="26"/>
        <v>6</v>
      </c>
      <c r="L71" s="7">
        <f t="shared" si="26"/>
        <v>6</v>
      </c>
      <c r="M71" s="7">
        <f t="shared" si="26"/>
        <v>6</v>
      </c>
      <c r="N71" s="7">
        <f t="shared" si="26"/>
        <v>6</v>
      </c>
      <c r="O71" s="7">
        <f t="shared" si="26"/>
        <v>6</v>
      </c>
    </row>
    <row r="72" spans="2:15">
      <c r="B72" s="51">
        <v>3</v>
      </c>
      <c r="C72" s="7" t="s">
        <v>152</v>
      </c>
      <c r="D72" s="8">
        <f>D70*D71</f>
        <v>0</v>
      </c>
      <c r="E72" s="8">
        <f t="shared" ref="E72:O72" si="27">E70*E71</f>
        <v>0</v>
      </c>
      <c r="F72" s="8">
        <f t="shared" si="27"/>
        <v>0</v>
      </c>
      <c r="G72" s="8">
        <f t="shared" si="27"/>
        <v>0</v>
      </c>
      <c r="H72" s="8">
        <f t="shared" si="27"/>
        <v>0</v>
      </c>
      <c r="I72" s="8">
        <f t="shared" si="27"/>
        <v>3000</v>
      </c>
      <c r="J72" s="8">
        <f t="shared" si="27"/>
        <v>4500</v>
      </c>
      <c r="K72" s="8">
        <f t="shared" si="27"/>
        <v>4800</v>
      </c>
      <c r="L72" s="8">
        <f t="shared" si="27"/>
        <v>5100</v>
      </c>
      <c r="M72" s="8">
        <f t="shared" si="27"/>
        <v>5400</v>
      </c>
      <c r="N72" s="8">
        <f t="shared" si="27"/>
        <v>5700</v>
      </c>
      <c r="O72" s="8">
        <f t="shared" si="27"/>
        <v>6000</v>
      </c>
    </row>
    <row r="73" spans="2:15">
      <c r="B73" s="51">
        <v>4</v>
      </c>
      <c r="C73" s="7" t="s">
        <v>153</v>
      </c>
      <c r="D73" s="22">
        <v>0.8</v>
      </c>
      <c r="E73" s="7">
        <f>D73</f>
        <v>0.8</v>
      </c>
      <c r="F73" s="7">
        <f t="shared" ref="F73:O73" si="28">E73</f>
        <v>0.8</v>
      </c>
      <c r="G73" s="7">
        <f t="shared" si="28"/>
        <v>0.8</v>
      </c>
      <c r="H73" s="7">
        <f t="shared" si="28"/>
        <v>0.8</v>
      </c>
      <c r="I73" s="7">
        <f t="shared" si="28"/>
        <v>0.8</v>
      </c>
      <c r="J73" s="7">
        <f t="shared" si="28"/>
        <v>0.8</v>
      </c>
      <c r="K73" s="7">
        <f t="shared" si="28"/>
        <v>0.8</v>
      </c>
      <c r="L73" s="7">
        <f t="shared" si="28"/>
        <v>0.8</v>
      </c>
      <c r="M73" s="7">
        <f t="shared" si="28"/>
        <v>0.8</v>
      </c>
      <c r="N73" s="7">
        <f t="shared" si="28"/>
        <v>0.8</v>
      </c>
      <c r="O73" s="7">
        <f t="shared" si="28"/>
        <v>0.8</v>
      </c>
    </row>
    <row r="74" spans="2:15">
      <c r="B74" s="51">
        <v>5</v>
      </c>
      <c r="C74" s="7" t="s">
        <v>154</v>
      </c>
      <c r="D74" s="8">
        <f>D72*D73</f>
        <v>0</v>
      </c>
      <c r="E74" s="8">
        <f t="shared" ref="E74:O74" si="29">E72*E73</f>
        <v>0</v>
      </c>
      <c r="F74" s="8">
        <f t="shared" si="29"/>
        <v>0</v>
      </c>
      <c r="G74" s="8">
        <f t="shared" si="29"/>
        <v>0</v>
      </c>
      <c r="H74" s="8">
        <f t="shared" si="29"/>
        <v>0</v>
      </c>
      <c r="I74" s="8">
        <f t="shared" si="29"/>
        <v>2400</v>
      </c>
      <c r="J74" s="8">
        <f t="shared" si="29"/>
        <v>3600</v>
      </c>
      <c r="K74" s="8">
        <f t="shared" si="29"/>
        <v>3840</v>
      </c>
      <c r="L74" s="8">
        <f t="shared" si="29"/>
        <v>4080</v>
      </c>
      <c r="M74" s="8">
        <f t="shared" si="29"/>
        <v>4320</v>
      </c>
      <c r="N74" s="8">
        <f t="shared" si="29"/>
        <v>4560</v>
      </c>
      <c r="O74" s="8">
        <f t="shared" si="29"/>
        <v>4800</v>
      </c>
    </row>
    <row r="77" spans="2:15">
      <c r="B77" s="63" t="s">
        <v>157</v>
      </c>
      <c r="C77" s="63"/>
      <c r="D77" s="63"/>
      <c r="E77" s="63"/>
      <c r="F77" s="63"/>
      <c r="G77" s="63"/>
      <c r="H77" s="63"/>
      <c r="I77" s="63"/>
      <c r="J77" s="63"/>
      <c r="K77" s="63"/>
      <c r="L77" s="63"/>
      <c r="M77" s="63"/>
      <c r="N77" s="63"/>
      <c r="O77" s="1" t="str">
        <f>O68</f>
        <v xml:space="preserve">lei </v>
      </c>
    </row>
    <row r="78" spans="2:15">
      <c r="B78" s="49" t="s">
        <v>0</v>
      </c>
      <c r="C78" s="19" t="s">
        <v>82</v>
      </c>
      <c r="D78" s="18" t="s">
        <v>83</v>
      </c>
      <c r="E78" s="18" t="s">
        <v>84</v>
      </c>
      <c r="F78" s="18" t="s">
        <v>85</v>
      </c>
      <c r="G78" s="18" t="s">
        <v>86</v>
      </c>
      <c r="H78" s="18" t="s">
        <v>87</v>
      </c>
      <c r="I78" s="18" t="s">
        <v>88</v>
      </c>
      <c r="J78" s="18" t="s">
        <v>89</v>
      </c>
      <c r="K78" s="18" t="s">
        <v>90</v>
      </c>
      <c r="L78" s="18" t="s">
        <v>91</v>
      </c>
      <c r="M78" s="18" t="s">
        <v>92</v>
      </c>
      <c r="N78" s="18" t="s">
        <v>93</v>
      </c>
      <c r="O78" s="18" t="s">
        <v>94</v>
      </c>
    </row>
    <row r="79" spans="2:15">
      <c r="B79" s="51">
        <v>1</v>
      </c>
      <c r="C79" s="7" t="s">
        <v>150</v>
      </c>
      <c r="D79" s="8">
        <f>D70</f>
        <v>0</v>
      </c>
      <c r="E79" s="8">
        <f t="shared" ref="E79:O79" si="30">E70</f>
        <v>0</v>
      </c>
      <c r="F79" s="8">
        <f t="shared" si="30"/>
        <v>0</v>
      </c>
      <c r="G79" s="8">
        <f t="shared" si="30"/>
        <v>0</v>
      </c>
      <c r="H79" s="8">
        <f t="shared" si="30"/>
        <v>0</v>
      </c>
      <c r="I79" s="8">
        <f t="shared" si="30"/>
        <v>500</v>
      </c>
      <c r="J79" s="8">
        <f t="shared" si="30"/>
        <v>750</v>
      </c>
      <c r="K79" s="8">
        <f t="shared" si="30"/>
        <v>800</v>
      </c>
      <c r="L79" s="8">
        <f t="shared" si="30"/>
        <v>850</v>
      </c>
      <c r="M79" s="8">
        <f t="shared" si="30"/>
        <v>900</v>
      </c>
      <c r="N79" s="8">
        <f t="shared" si="30"/>
        <v>950</v>
      </c>
      <c r="O79" s="8">
        <f t="shared" si="30"/>
        <v>1000</v>
      </c>
    </row>
    <row r="80" spans="2:15">
      <c r="B80" s="51">
        <v>2</v>
      </c>
      <c r="C80" s="7" t="s">
        <v>155</v>
      </c>
      <c r="D80" s="24">
        <v>3</v>
      </c>
      <c r="E80" s="8">
        <f>D80</f>
        <v>3</v>
      </c>
      <c r="F80" s="8">
        <f t="shared" ref="F80:O80" si="31">E80</f>
        <v>3</v>
      </c>
      <c r="G80" s="8">
        <f t="shared" si="31"/>
        <v>3</v>
      </c>
      <c r="H80" s="8">
        <f t="shared" si="31"/>
        <v>3</v>
      </c>
      <c r="I80" s="8">
        <f t="shared" si="31"/>
        <v>3</v>
      </c>
      <c r="J80" s="8">
        <f t="shared" si="31"/>
        <v>3</v>
      </c>
      <c r="K80" s="8">
        <f t="shared" si="31"/>
        <v>3</v>
      </c>
      <c r="L80" s="8">
        <f t="shared" si="31"/>
        <v>3</v>
      </c>
      <c r="M80" s="8">
        <f t="shared" si="31"/>
        <v>3</v>
      </c>
      <c r="N80" s="8">
        <f t="shared" si="31"/>
        <v>3</v>
      </c>
      <c r="O80" s="8">
        <f t="shared" si="31"/>
        <v>3</v>
      </c>
    </row>
    <row r="81" spans="2:15">
      <c r="B81" s="51">
        <v>3</v>
      </c>
      <c r="C81" s="7" t="s">
        <v>156</v>
      </c>
      <c r="D81" s="8">
        <f>D79*D80</f>
        <v>0</v>
      </c>
      <c r="E81" s="8">
        <f t="shared" ref="E81:O81" si="32">E79*E80</f>
        <v>0</v>
      </c>
      <c r="F81" s="8">
        <f t="shared" si="32"/>
        <v>0</v>
      </c>
      <c r="G81" s="8">
        <f t="shared" si="32"/>
        <v>0</v>
      </c>
      <c r="H81" s="8">
        <f t="shared" si="32"/>
        <v>0</v>
      </c>
      <c r="I81" s="8">
        <f t="shared" si="32"/>
        <v>1500</v>
      </c>
      <c r="J81" s="8">
        <f t="shared" si="32"/>
        <v>2250</v>
      </c>
      <c r="K81" s="8">
        <f t="shared" si="32"/>
        <v>2400</v>
      </c>
      <c r="L81" s="8">
        <f t="shared" si="32"/>
        <v>2550</v>
      </c>
      <c r="M81" s="8">
        <f t="shared" si="32"/>
        <v>2700</v>
      </c>
      <c r="N81" s="8">
        <f t="shared" si="32"/>
        <v>2850</v>
      </c>
      <c r="O81" s="8">
        <f t="shared" si="32"/>
        <v>3000</v>
      </c>
    </row>
    <row r="84" spans="2:15">
      <c r="B84" s="63" t="s">
        <v>158</v>
      </c>
      <c r="C84" s="63"/>
      <c r="D84" s="63"/>
      <c r="E84" s="63"/>
      <c r="F84" s="63"/>
      <c r="G84" s="63"/>
      <c r="H84" s="63"/>
      <c r="I84" s="63"/>
      <c r="J84" s="63"/>
      <c r="K84" s="63"/>
      <c r="L84" s="63"/>
      <c r="M84" s="63"/>
      <c r="N84" s="63"/>
      <c r="O84" s="1" t="str">
        <f>O77</f>
        <v xml:space="preserve">lei </v>
      </c>
    </row>
    <row r="85" spans="2:15">
      <c r="B85" s="49" t="s">
        <v>0</v>
      </c>
      <c r="C85" s="19" t="s">
        <v>82</v>
      </c>
      <c r="D85" s="18" t="s">
        <v>83</v>
      </c>
      <c r="E85" s="18" t="s">
        <v>84</v>
      </c>
      <c r="F85" s="18" t="s">
        <v>85</v>
      </c>
      <c r="G85" s="18" t="s">
        <v>86</v>
      </c>
      <c r="H85" s="18" t="s">
        <v>87</v>
      </c>
      <c r="I85" s="18" t="s">
        <v>88</v>
      </c>
      <c r="J85" s="18" t="s">
        <v>89</v>
      </c>
      <c r="K85" s="18" t="s">
        <v>90</v>
      </c>
      <c r="L85" s="18" t="s">
        <v>91</v>
      </c>
      <c r="M85" s="18" t="s">
        <v>92</v>
      </c>
      <c r="N85" s="18" t="s">
        <v>93</v>
      </c>
      <c r="O85" s="18" t="s">
        <v>94</v>
      </c>
    </row>
    <row r="86" spans="2:15">
      <c r="B86" s="51">
        <v>1</v>
      </c>
      <c r="C86" s="62" t="s">
        <v>159</v>
      </c>
      <c r="D86" s="62"/>
      <c r="E86" s="62"/>
      <c r="F86" s="62"/>
      <c r="G86" s="62"/>
      <c r="H86" s="62"/>
      <c r="I86" s="62"/>
      <c r="J86" s="62"/>
      <c r="K86" s="62"/>
      <c r="L86" s="62"/>
      <c r="M86" s="62"/>
      <c r="N86" s="62"/>
      <c r="O86" s="62"/>
    </row>
    <row r="87" spans="2:15">
      <c r="B87" s="51">
        <v>2</v>
      </c>
      <c r="C87" s="7" t="s">
        <v>160</v>
      </c>
      <c r="D87" s="7">
        <v>0</v>
      </c>
      <c r="E87" s="7">
        <v>0</v>
      </c>
      <c r="F87" s="7">
        <v>0</v>
      </c>
      <c r="G87" s="7">
        <v>0</v>
      </c>
      <c r="H87" s="22">
        <v>1</v>
      </c>
      <c r="I87" s="7">
        <f>H87</f>
        <v>1</v>
      </c>
      <c r="J87" s="7">
        <f t="shared" ref="J87:O87" si="33">I87</f>
        <v>1</v>
      </c>
      <c r="K87" s="7">
        <f t="shared" si="33"/>
        <v>1</v>
      </c>
      <c r="L87" s="7">
        <f t="shared" si="33"/>
        <v>1</v>
      </c>
      <c r="M87" s="7">
        <f t="shared" si="33"/>
        <v>1</v>
      </c>
      <c r="N87" s="7">
        <f t="shared" si="33"/>
        <v>1</v>
      </c>
      <c r="O87" s="7">
        <f t="shared" si="33"/>
        <v>1</v>
      </c>
    </row>
    <row r="88" spans="2:15">
      <c r="B88" s="51">
        <v>3</v>
      </c>
      <c r="C88" s="7" t="s">
        <v>161</v>
      </c>
      <c r="D88" s="7">
        <v>0</v>
      </c>
      <c r="E88" s="7">
        <v>0</v>
      </c>
      <c r="F88" s="7">
        <v>0</v>
      </c>
      <c r="G88" s="7">
        <v>0</v>
      </c>
      <c r="H88" s="22">
        <v>1</v>
      </c>
      <c r="I88" s="7">
        <f t="shared" ref="I88:O89" si="34">H88</f>
        <v>1</v>
      </c>
      <c r="J88" s="7">
        <f t="shared" si="34"/>
        <v>1</v>
      </c>
      <c r="K88" s="7">
        <f t="shared" si="34"/>
        <v>1</v>
      </c>
      <c r="L88" s="7">
        <f t="shared" si="34"/>
        <v>1</v>
      </c>
      <c r="M88" s="7">
        <f t="shared" si="34"/>
        <v>1</v>
      </c>
      <c r="N88" s="7">
        <f t="shared" si="34"/>
        <v>1</v>
      </c>
      <c r="O88" s="7">
        <f t="shared" si="34"/>
        <v>1</v>
      </c>
    </row>
    <row r="89" spans="2:15">
      <c r="B89" s="51">
        <v>4</v>
      </c>
      <c r="C89" s="7" t="s">
        <v>162</v>
      </c>
      <c r="D89" s="7">
        <v>0</v>
      </c>
      <c r="E89" s="7">
        <v>0</v>
      </c>
      <c r="F89" s="7">
        <v>0</v>
      </c>
      <c r="G89" s="7">
        <v>0</v>
      </c>
      <c r="H89" s="22">
        <v>1</v>
      </c>
      <c r="I89" s="7">
        <f t="shared" si="34"/>
        <v>1</v>
      </c>
      <c r="J89" s="7">
        <f t="shared" si="34"/>
        <v>1</v>
      </c>
      <c r="K89" s="7">
        <f t="shared" si="34"/>
        <v>1</v>
      </c>
      <c r="L89" s="7">
        <f t="shared" si="34"/>
        <v>1</v>
      </c>
      <c r="M89" s="7">
        <f t="shared" si="34"/>
        <v>1</v>
      </c>
      <c r="N89" s="7">
        <f t="shared" si="34"/>
        <v>1</v>
      </c>
      <c r="O89" s="7">
        <f t="shared" si="34"/>
        <v>1</v>
      </c>
    </row>
    <row r="90" spans="2:15">
      <c r="B90" s="51">
        <v>5</v>
      </c>
      <c r="C90" s="62" t="s">
        <v>163</v>
      </c>
      <c r="D90" s="62"/>
      <c r="E90" s="62"/>
      <c r="F90" s="62"/>
      <c r="G90" s="62"/>
      <c r="H90" s="62"/>
      <c r="I90" s="62"/>
      <c r="J90" s="62"/>
      <c r="K90" s="62"/>
      <c r="L90" s="62"/>
      <c r="M90" s="62"/>
      <c r="N90" s="62"/>
      <c r="O90" s="62"/>
    </row>
    <row r="91" spans="2:15">
      <c r="B91" s="51">
        <v>6</v>
      </c>
      <c r="C91" s="7" t="s">
        <v>160</v>
      </c>
      <c r="D91" s="25">
        <f>'7.1 Detaliere'!G15</f>
        <v>5000</v>
      </c>
      <c r="E91" s="8">
        <f>D91</f>
        <v>5000</v>
      </c>
      <c r="F91" s="8">
        <f t="shared" ref="F91:O91" si="35">E91</f>
        <v>5000</v>
      </c>
      <c r="G91" s="8">
        <f t="shared" si="35"/>
        <v>5000</v>
      </c>
      <c r="H91" s="8">
        <f t="shared" si="35"/>
        <v>5000</v>
      </c>
      <c r="I91" s="8">
        <f t="shared" si="35"/>
        <v>5000</v>
      </c>
      <c r="J91" s="8">
        <f t="shared" si="35"/>
        <v>5000</v>
      </c>
      <c r="K91" s="8">
        <f t="shared" si="35"/>
        <v>5000</v>
      </c>
      <c r="L91" s="8">
        <f t="shared" si="35"/>
        <v>5000</v>
      </c>
      <c r="M91" s="8">
        <f t="shared" si="35"/>
        <v>5000</v>
      </c>
      <c r="N91" s="8">
        <f t="shared" si="35"/>
        <v>5000</v>
      </c>
      <c r="O91" s="8">
        <f t="shared" si="35"/>
        <v>5000</v>
      </c>
    </row>
    <row r="92" spans="2:15">
      <c r="B92" s="51">
        <v>7</v>
      </c>
      <c r="C92" s="7" t="s">
        <v>161</v>
      </c>
      <c r="D92" s="25">
        <f>'7.1 Detaliere'!G16</f>
        <v>4000</v>
      </c>
      <c r="E92" s="8">
        <f t="shared" ref="E92:O93" si="36">D92</f>
        <v>4000</v>
      </c>
      <c r="F92" s="8">
        <f t="shared" si="36"/>
        <v>4000</v>
      </c>
      <c r="G92" s="8">
        <f t="shared" si="36"/>
        <v>4000</v>
      </c>
      <c r="H92" s="8">
        <f t="shared" si="36"/>
        <v>4000</v>
      </c>
      <c r="I92" s="8">
        <f t="shared" si="36"/>
        <v>4000</v>
      </c>
      <c r="J92" s="8">
        <f t="shared" si="36"/>
        <v>4000</v>
      </c>
      <c r="K92" s="8">
        <f t="shared" si="36"/>
        <v>4000</v>
      </c>
      <c r="L92" s="8">
        <f t="shared" si="36"/>
        <v>4000</v>
      </c>
      <c r="M92" s="8">
        <f t="shared" si="36"/>
        <v>4000</v>
      </c>
      <c r="N92" s="8">
        <f t="shared" si="36"/>
        <v>4000</v>
      </c>
      <c r="O92" s="8">
        <f t="shared" si="36"/>
        <v>4000</v>
      </c>
    </row>
    <row r="93" spans="2:15">
      <c r="B93" s="51">
        <v>8</v>
      </c>
      <c r="C93" s="7" t="s">
        <v>162</v>
      </c>
      <c r="D93" s="25">
        <f>'7.1 Detaliere'!G17</f>
        <v>2550</v>
      </c>
      <c r="E93" s="8">
        <f t="shared" si="36"/>
        <v>2550</v>
      </c>
      <c r="F93" s="8">
        <f t="shared" si="36"/>
        <v>2550</v>
      </c>
      <c r="G93" s="8">
        <f t="shared" si="36"/>
        <v>2550</v>
      </c>
      <c r="H93" s="8">
        <f t="shared" si="36"/>
        <v>2550</v>
      </c>
      <c r="I93" s="8">
        <f t="shared" si="36"/>
        <v>2550</v>
      </c>
      <c r="J93" s="8">
        <f t="shared" si="36"/>
        <v>2550</v>
      </c>
      <c r="K93" s="8">
        <f t="shared" si="36"/>
        <v>2550</v>
      </c>
      <c r="L93" s="8">
        <f t="shared" si="36"/>
        <v>2550</v>
      </c>
      <c r="M93" s="8">
        <f t="shared" si="36"/>
        <v>2550</v>
      </c>
      <c r="N93" s="8">
        <f t="shared" si="36"/>
        <v>2550</v>
      </c>
      <c r="O93" s="8">
        <f t="shared" si="36"/>
        <v>2550</v>
      </c>
    </row>
    <row r="94" spans="2:15">
      <c r="B94" s="51">
        <v>9</v>
      </c>
      <c r="C94" s="23" t="s">
        <v>164</v>
      </c>
      <c r="D94" s="24">
        <v>1</v>
      </c>
      <c r="E94" s="8">
        <f>D94</f>
        <v>1</v>
      </c>
      <c r="F94" s="8">
        <f t="shared" ref="F94:O94" si="37">E94</f>
        <v>1</v>
      </c>
      <c r="G94" s="8">
        <f t="shared" si="37"/>
        <v>1</v>
      </c>
      <c r="H94" s="8">
        <f t="shared" si="37"/>
        <v>1</v>
      </c>
      <c r="I94" s="8">
        <f t="shared" si="37"/>
        <v>1</v>
      </c>
      <c r="J94" s="8">
        <f t="shared" si="37"/>
        <v>1</v>
      </c>
      <c r="K94" s="8">
        <f t="shared" si="37"/>
        <v>1</v>
      </c>
      <c r="L94" s="8">
        <f t="shared" si="37"/>
        <v>1</v>
      </c>
      <c r="M94" s="8">
        <f t="shared" si="37"/>
        <v>1</v>
      </c>
      <c r="N94" s="8">
        <f t="shared" si="37"/>
        <v>1</v>
      </c>
      <c r="O94" s="8">
        <f t="shared" si="37"/>
        <v>1</v>
      </c>
    </row>
    <row r="95" spans="2:15">
      <c r="B95" s="51">
        <v>10</v>
      </c>
      <c r="C95" s="23" t="s">
        <v>165</v>
      </c>
      <c r="D95" s="8">
        <f>D94*SUMPRODUCT(D87:D89,D91:D93)</f>
        <v>0</v>
      </c>
      <c r="E95" s="8">
        <f t="shared" ref="E95:O95" si="38">E94*SUMPRODUCT(E87:E89,E91:E93)</f>
        <v>0</v>
      </c>
      <c r="F95" s="8">
        <f t="shared" si="38"/>
        <v>0</v>
      </c>
      <c r="G95" s="8">
        <f t="shared" si="38"/>
        <v>0</v>
      </c>
      <c r="H95" s="8">
        <f t="shared" si="38"/>
        <v>11550</v>
      </c>
      <c r="I95" s="8">
        <f t="shared" si="38"/>
        <v>11550</v>
      </c>
      <c r="J95" s="8">
        <f t="shared" si="38"/>
        <v>11550</v>
      </c>
      <c r="K95" s="8">
        <f t="shared" si="38"/>
        <v>11550</v>
      </c>
      <c r="L95" s="8">
        <f t="shared" si="38"/>
        <v>11550</v>
      </c>
      <c r="M95" s="8">
        <f t="shared" si="38"/>
        <v>11550</v>
      </c>
      <c r="N95" s="8">
        <f t="shared" si="38"/>
        <v>11550</v>
      </c>
      <c r="O95" s="8">
        <f t="shared" si="38"/>
        <v>11550</v>
      </c>
    </row>
    <row r="98" spans="2:15">
      <c r="B98" s="63" t="s">
        <v>166</v>
      </c>
      <c r="C98" s="63"/>
      <c r="D98" s="63"/>
      <c r="E98" s="63"/>
      <c r="F98" s="63"/>
      <c r="G98" s="63"/>
      <c r="H98" s="63"/>
      <c r="I98" s="63"/>
      <c r="J98" s="63"/>
      <c r="K98" s="63"/>
      <c r="L98" s="63"/>
      <c r="M98" s="63"/>
      <c r="N98" s="63"/>
      <c r="O98" s="1" t="str">
        <f>O84</f>
        <v xml:space="preserve">lei </v>
      </c>
    </row>
    <row r="99" spans="2:15">
      <c r="B99" s="49" t="s">
        <v>0</v>
      </c>
      <c r="C99" s="19" t="s">
        <v>82</v>
      </c>
      <c r="D99" s="18" t="s">
        <v>83</v>
      </c>
      <c r="E99" s="18" t="s">
        <v>84</v>
      </c>
      <c r="F99" s="18" t="s">
        <v>85</v>
      </c>
      <c r="G99" s="18" t="s">
        <v>86</v>
      </c>
      <c r="H99" s="18" t="s">
        <v>87</v>
      </c>
      <c r="I99" s="18" t="s">
        <v>88</v>
      </c>
      <c r="J99" s="18" t="s">
        <v>89</v>
      </c>
      <c r="K99" s="18" t="s">
        <v>90</v>
      </c>
      <c r="L99" s="18" t="s">
        <v>91</v>
      </c>
      <c r="M99" s="18" t="s">
        <v>92</v>
      </c>
      <c r="N99" s="18" t="s">
        <v>93</v>
      </c>
      <c r="O99" s="18" t="s">
        <v>94</v>
      </c>
    </row>
    <row r="100" spans="2:15">
      <c r="B100" s="51">
        <v>1</v>
      </c>
      <c r="C100" s="7" t="s">
        <v>167</v>
      </c>
      <c r="D100" s="8">
        <f>D95</f>
        <v>0</v>
      </c>
      <c r="E100" s="8">
        <f t="shared" ref="E100:O100" si="39">E95</f>
        <v>0</v>
      </c>
      <c r="F100" s="8">
        <f t="shared" si="39"/>
        <v>0</v>
      </c>
      <c r="G100" s="8">
        <f t="shared" si="39"/>
        <v>0</v>
      </c>
      <c r="H100" s="8">
        <f t="shared" si="39"/>
        <v>11550</v>
      </c>
      <c r="I100" s="8">
        <f t="shared" si="39"/>
        <v>11550</v>
      </c>
      <c r="J100" s="8">
        <f t="shared" si="39"/>
        <v>11550</v>
      </c>
      <c r="K100" s="8">
        <f t="shared" si="39"/>
        <v>11550</v>
      </c>
      <c r="L100" s="8">
        <f t="shared" si="39"/>
        <v>11550</v>
      </c>
      <c r="M100" s="8">
        <f t="shared" si="39"/>
        <v>11550</v>
      </c>
      <c r="N100" s="8">
        <f t="shared" si="39"/>
        <v>11550</v>
      </c>
      <c r="O100" s="8">
        <f t="shared" si="39"/>
        <v>11550</v>
      </c>
    </row>
    <row r="101" spans="2:15">
      <c r="B101" s="51">
        <v>2</v>
      </c>
      <c r="C101" s="7" t="s">
        <v>168</v>
      </c>
      <c r="D101" s="26">
        <v>2.2499999999999999E-2</v>
      </c>
      <c r="E101" s="27">
        <f>D101</f>
        <v>2.2499999999999999E-2</v>
      </c>
      <c r="F101" s="27">
        <f t="shared" ref="F101:O101" si="40">E101</f>
        <v>2.2499999999999999E-2</v>
      </c>
      <c r="G101" s="27">
        <f t="shared" si="40"/>
        <v>2.2499999999999999E-2</v>
      </c>
      <c r="H101" s="27">
        <f t="shared" si="40"/>
        <v>2.2499999999999999E-2</v>
      </c>
      <c r="I101" s="27">
        <f t="shared" si="40"/>
        <v>2.2499999999999999E-2</v>
      </c>
      <c r="J101" s="27">
        <f t="shared" si="40"/>
        <v>2.2499999999999999E-2</v>
      </c>
      <c r="K101" s="27">
        <f t="shared" si="40"/>
        <v>2.2499999999999999E-2</v>
      </c>
      <c r="L101" s="27">
        <f t="shared" si="40"/>
        <v>2.2499999999999999E-2</v>
      </c>
      <c r="M101" s="27">
        <f t="shared" si="40"/>
        <v>2.2499999999999999E-2</v>
      </c>
      <c r="N101" s="27">
        <f t="shared" si="40"/>
        <v>2.2499999999999999E-2</v>
      </c>
      <c r="O101" s="27">
        <f t="shared" si="40"/>
        <v>2.2499999999999999E-2</v>
      </c>
    </row>
    <row r="102" spans="2:15">
      <c r="B102" s="51">
        <v>3</v>
      </c>
      <c r="C102" s="7" t="s">
        <v>169</v>
      </c>
      <c r="D102" s="7">
        <f>ROUND(D100*D101,0)</f>
        <v>0</v>
      </c>
      <c r="E102" s="7">
        <f t="shared" ref="E102:O102" si="41">ROUND(E100*E101,0)</f>
        <v>0</v>
      </c>
      <c r="F102" s="7">
        <f t="shared" si="41"/>
        <v>0</v>
      </c>
      <c r="G102" s="7">
        <f t="shared" si="41"/>
        <v>0</v>
      </c>
      <c r="H102" s="7">
        <f t="shared" si="41"/>
        <v>260</v>
      </c>
      <c r="I102" s="7">
        <f t="shared" si="41"/>
        <v>260</v>
      </c>
      <c r="J102" s="7">
        <f t="shared" si="41"/>
        <v>260</v>
      </c>
      <c r="K102" s="7">
        <f t="shared" si="41"/>
        <v>260</v>
      </c>
      <c r="L102" s="7">
        <f t="shared" si="41"/>
        <v>260</v>
      </c>
      <c r="M102" s="7">
        <f t="shared" si="41"/>
        <v>260</v>
      </c>
      <c r="N102" s="7">
        <f t="shared" si="41"/>
        <v>260</v>
      </c>
      <c r="O102" s="7">
        <f t="shared" si="41"/>
        <v>260</v>
      </c>
    </row>
    <row r="105" spans="2:15">
      <c r="B105" s="63" t="s">
        <v>170</v>
      </c>
      <c r="C105" s="63"/>
      <c r="D105" s="63"/>
      <c r="E105" s="63"/>
      <c r="F105" s="63"/>
      <c r="G105" s="63"/>
      <c r="H105" s="63"/>
      <c r="I105" s="63"/>
      <c r="J105" s="63"/>
      <c r="K105" s="63"/>
      <c r="L105" s="63"/>
      <c r="M105" s="63"/>
      <c r="N105" s="63"/>
      <c r="O105" s="1" t="str">
        <f>O98</f>
        <v xml:space="preserve">lei </v>
      </c>
    </row>
    <row r="106" spans="2:15">
      <c r="B106" s="49" t="s">
        <v>0</v>
      </c>
      <c r="C106" s="19" t="s">
        <v>82</v>
      </c>
      <c r="D106" s="18" t="s">
        <v>83</v>
      </c>
      <c r="E106" s="18" t="s">
        <v>84</v>
      </c>
      <c r="F106" s="18" t="s">
        <v>85</v>
      </c>
      <c r="G106" s="18" t="s">
        <v>86</v>
      </c>
      <c r="H106" s="18" t="s">
        <v>87</v>
      </c>
      <c r="I106" s="18" t="s">
        <v>88</v>
      </c>
      <c r="J106" s="18" t="s">
        <v>89</v>
      </c>
      <c r="K106" s="18" t="s">
        <v>90</v>
      </c>
      <c r="L106" s="18" t="s">
        <v>91</v>
      </c>
      <c r="M106" s="18" t="s">
        <v>92</v>
      </c>
      <c r="N106" s="18" t="s">
        <v>93</v>
      </c>
      <c r="O106" s="18" t="s">
        <v>94</v>
      </c>
    </row>
    <row r="107" spans="2:15">
      <c r="B107" s="51">
        <v>1</v>
      </c>
      <c r="C107" s="62" t="s">
        <v>171</v>
      </c>
      <c r="D107" s="62"/>
      <c r="E107" s="62"/>
      <c r="F107" s="62"/>
      <c r="G107" s="62"/>
      <c r="H107" s="62"/>
      <c r="I107" s="62"/>
      <c r="J107" s="62"/>
      <c r="K107" s="62"/>
      <c r="L107" s="62"/>
      <c r="M107" s="62"/>
      <c r="N107" s="62"/>
      <c r="O107" s="62"/>
    </row>
    <row r="108" spans="2:15">
      <c r="B108" s="51">
        <v>2</v>
      </c>
      <c r="C108" s="7" t="s">
        <v>8</v>
      </c>
      <c r="D108" s="7">
        <v>0</v>
      </c>
      <c r="E108" s="7">
        <v>0</v>
      </c>
      <c r="F108" s="7">
        <v>0</v>
      </c>
      <c r="G108" s="8">
        <f>'7.1 Detaliere'!H4</f>
        <v>8000</v>
      </c>
      <c r="H108" s="8">
        <f>G108</f>
        <v>8000</v>
      </c>
      <c r="I108" s="8">
        <f t="shared" ref="I108:O108" si="42">H108</f>
        <v>8000</v>
      </c>
      <c r="J108" s="8">
        <f t="shared" si="42"/>
        <v>8000</v>
      </c>
      <c r="K108" s="8">
        <f t="shared" si="42"/>
        <v>8000</v>
      </c>
      <c r="L108" s="8">
        <f t="shared" si="42"/>
        <v>8000</v>
      </c>
      <c r="M108" s="8">
        <f t="shared" si="42"/>
        <v>8000</v>
      </c>
      <c r="N108" s="8">
        <f t="shared" si="42"/>
        <v>8000</v>
      </c>
      <c r="O108" s="8">
        <f t="shared" si="42"/>
        <v>8000</v>
      </c>
    </row>
    <row r="109" spans="2:15">
      <c r="B109" s="51">
        <v>3</v>
      </c>
      <c r="C109" s="7" t="s">
        <v>9</v>
      </c>
      <c r="D109" s="7">
        <v>0</v>
      </c>
      <c r="E109" s="7">
        <v>0</v>
      </c>
      <c r="F109" s="7">
        <v>0</v>
      </c>
      <c r="G109" s="8">
        <f>'7.1 Detaliere'!H5</f>
        <v>6000</v>
      </c>
      <c r="H109" s="8">
        <f t="shared" ref="H109:O115" si="43">G109</f>
        <v>6000</v>
      </c>
      <c r="I109" s="8">
        <f t="shared" si="43"/>
        <v>6000</v>
      </c>
      <c r="J109" s="8">
        <f t="shared" si="43"/>
        <v>6000</v>
      </c>
      <c r="K109" s="8">
        <f t="shared" si="43"/>
        <v>6000</v>
      </c>
      <c r="L109" s="8">
        <f t="shared" si="43"/>
        <v>6000</v>
      </c>
      <c r="M109" s="8">
        <f t="shared" si="43"/>
        <v>6000</v>
      </c>
      <c r="N109" s="8">
        <f t="shared" si="43"/>
        <v>6000</v>
      </c>
      <c r="O109" s="8">
        <f t="shared" si="43"/>
        <v>6000</v>
      </c>
    </row>
    <row r="110" spans="2:15">
      <c r="B110" s="51">
        <v>4</v>
      </c>
      <c r="C110" s="7" t="s">
        <v>10</v>
      </c>
      <c r="D110" s="7">
        <v>0</v>
      </c>
      <c r="E110" s="7">
        <v>0</v>
      </c>
      <c r="F110" s="7">
        <v>0</v>
      </c>
      <c r="G110" s="8">
        <f>'7.1 Detaliere'!H6</f>
        <v>10000</v>
      </c>
      <c r="H110" s="8">
        <f t="shared" si="43"/>
        <v>10000</v>
      </c>
      <c r="I110" s="8">
        <f t="shared" si="43"/>
        <v>10000</v>
      </c>
      <c r="J110" s="8">
        <f t="shared" si="43"/>
        <v>10000</v>
      </c>
      <c r="K110" s="8">
        <f t="shared" si="43"/>
        <v>10000</v>
      </c>
      <c r="L110" s="8">
        <f t="shared" si="43"/>
        <v>10000</v>
      </c>
      <c r="M110" s="8">
        <f t="shared" si="43"/>
        <v>10000</v>
      </c>
      <c r="N110" s="8">
        <f t="shared" si="43"/>
        <v>10000</v>
      </c>
      <c r="O110" s="8">
        <f t="shared" si="43"/>
        <v>10000</v>
      </c>
    </row>
    <row r="111" spans="2:15">
      <c r="B111" s="51">
        <v>5</v>
      </c>
      <c r="C111" s="7" t="s">
        <v>14</v>
      </c>
      <c r="D111" s="7">
        <v>0</v>
      </c>
      <c r="E111" s="7">
        <v>0</v>
      </c>
      <c r="F111" s="7">
        <v>0</v>
      </c>
      <c r="G111" s="8">
        <f>'7.1 Detaliere'!H7</f>
        <v>100000</v>
      </c>
      <c r="H111" s="8">
        <f t="shared" si="43"/>
        <v>100000</v>
      </c>
      <c r="I111" s="8">
        <f t="shared" si="43"/>
        <v>100000</v>
      </c>
      <c r="J111" s="8">
        <f t="shared" si="43"/>
        <v>100000</v>
      </c>
      <c r="K111" s="8">
        <f t="shared" si="43"/>
        <v>100000</v>
      </c>
      <c r="L111" s="8">
        <f t="shared" si="43"/>
        <v>100000</v>
      </c>
      <c r="M111" s="8">
        <f t="shared" si="43"/>
        <v>100000</v>
      </c>
      <c r="N111" s="8">
        <f t="shared" si="43"/>
        <v>100000</v>
      </c>
      <c r="O111" s="8">
        <f t="shared" si="43"/>
        <v>100000</v>
      </c>
    </row>
    <row r="112" spans="2:15">
      <c r="B112" s="51">
        <v>6</v>
      </c>
      <c r="C112" s="7" t="s">
        <v>11</v>
      </c>
      <c r="D112" s="7">
        <v>0</v>
      </c>
      <c r="E112" s="7">
        <v>0</v>
      </c>
      <c r="F112" s="7">
        <v>0</v>
      </c>
      <c r="G112" s="8">
        <f>'7.1 Detaliere'!H8</f>
        <v>3000</v>
      </c>
      <c r="H112" s="8">
        <f t="shared" si="43"/>
        <v>3000</v>
      </c>
      <c r="I112" s="8">
        <f t="shared" si="43"/>
        <v>3000</v>
      </c>
      <c r="J112" s="8">
        <f t="shared" si="43"/>
        <v>3000</v>
      </c>
      <c r="K112" s="8">
        <f t="shared" si="43"/>
        <v>3000</v>
      </c>
      <c r="L112" s="8">
        <f t="shared" si="43"/>
        <v>3000</v>
      </c>
      <c r="M112" s="8">
        <f t="shared" si="43"/>
        <v>3000</v>
      </c>
      <c r="N112" s="8">
        <f t="shared" si="43"/>
        <v>3000</v>
      </c>
      <c r="O112" s="8">
        <f t="shared" si="43"/>
        <v>3000</v>
      </c>
    </row>
    <row r="113" spans="2:15">
      <c r="B113" s="51">
        <v>7</v>
      </c>
      <c r="C113" s="7" t="s">
        <v>12</v>
      </c>
      <c r="D113" s="7">
        <v>0</v>
      </c>
      <c r="E113" s="7">
        <v>0</v>
      </c>
      <c r="F113" s="7">
        <v>0</v>
      </c>
      <c r="G113" s="8">
        <f>'7.1 Detaliere'!H9</f>
        <v>30000</v>
      </c>
      <c r="H113" s="8">
        <f t="shared" si="43"/>
        <v>30000</v>
      </c>
      <c r="I113" s="8">
        <f t="shared" si="43"/>
        <v>30000</v>
      </c>
      <c r="J113" s="8">
        <f t="shared" si="43"/>
        <v>30000</v>
      </c>
      <c r="K113" s="8">
        <f t="shared" si="43"/>
        <v>30000</v>
      </c>
      <c r="L113" s="8">
        <f t="shared" si="43"/>
        <v>30000</v>
      </c>
      <c r="M113" s="8">
        <f t="shared" si="43"/>
        <v>30000</v>
      </c>
      <c r="N113" s="8">
        <f t="shared" si="43"/>
        <v>30000</v>
      </c>
      <c r="O113" s="8">
        <f t="shared" si="43"/>
        <v>30000</v>
      </c>
    </row>
    <row r="114" spans="2:15">
      <c r="B114" s="51">
        <v>8</v>
      </c>
      <c r="C114" s="7" t="s">
        <v>13</v>
      </c>
      <c r="D114" s="7">
        <v>0</v>
      </c>
      <c r="E114" s="7">
        <v>0</v>
      </c>
      <c r="F114" s="7">
        <v>0</v>
      </c>
      <c r="G114" s="8">
        <f>'7.1 Detaliere'!H10</f>
        <v>8000</v>
      </c>
      <c r="H114" s="8">
        <f t="shared" si="43"/>
        <v>8000</v>
      </c>
      <c r="I114" s="8">
        <f t="shared" si="43"/>
        <v>8000</v>
      </c>
      <c r="J114" s="8">
        <f t="shared" si="43"/>
        <v>8000</v>
      </c>
      <c r="K114" s="8">
        <f t="shared" si="43"/>
        <v>8000</v>
      </c>
      <c r="L114" s="8">
        <f t="shared" si="43"/>
        <v>8000</v>
      </c>
      <c r="M114" s="8">
        <f t="shared" si="43"/>
        <v>8000</v>
      </c>
      <c r="N114" s="8">
        <f t="shared" si="43"/>
        <v>8000</v>
      </c>
      <c r="O114" s="8">
        <f t="shared" si="43"/>
        <v>8000</v>
      </c>
    </row>
    <row r="115" spans="2:15">
      <c r="B115" s="51">
        <v>9</v>
      </c>
      <c r="C115" s="7" t="s">
        <v>17</v>
      </c>
      <c r="D115" s="7">
        <v>0</v>
      </c>
      <c r="E115" s="7">
        <v>0</v>
      </c>
      <c r="F115" s="7">
        <v>0</v>
      </c>
      <c r="G115" s="7">
        <v>0</v>
      </c>
      <c r="H115" s="7">
        <v>0</v>
      </c>
      <c r="I115" s="7">
        <v>0</v>
      </c>
      <c r="J115" s="8">
        <f>'7.1 Detaliere'!H11</f>
        <v>3000</v>
      </c>
      <c r="K115" s="8">
        <f>J115</f>
        <v>3000</v>
      </c>
      <c r="L115" s="8">
        <f t="shared" si="43"/>
        <v>3000</v>
      </c>
      <c r="M115" s="8">
        <f t="shared" si="43"/>
        <v>3000</v>
      </c>
      <c r="N115" s="8">
        <f t="shared" si="43"/>
        <v>3000</v>
      </c>
      <c r="O115" s="8">
        <f t="shared" si="43"/>
        <v>3000</v>
      </c>
    </row>
    <row r="116" spans="2:15">
      <c r="B116" s="51">
        <v>10</v>
      </c>
      <c r="C116" s="7" t="s">
        <v>18</v>
      </c>
      <c r="D116" s="7">
        <v>0</v>
      </c>
      <c r="E116" s="7">
        <v>0</v>
      </c>
      <c r="F116" s="7">
        <v>0</v>
      </c>
      <c r="G116" s="7">
        <v>0</v>
      </c>
      <c r="H116" s="7">
        <v>0</v>
      </c>
      <c r="I116" s="7">
        <v>0</v>
      </c>
      <c r="J116" s="8">
        <f>'7.1 Detaliere'!H12</f>
        <v>4000</v>
      </c>
      <c r="K116" s="8">
        <f t="shared" ref="K116:O116" si="44">J116</f>
        <v>4000</v>
      </c>
      <c r="L116" s="8">
        <f t="shared" si="44"/>
        <v>4000</v>
      </c>
      <c r="M116" s="8">
        <f t="shared" si="44"/>
        <v>4000</v>
      </c>
      <c r="N116" s="8">
        <f t="shared" si="44"/>
        <v>4000</v>
      </c>
      <c r="O116" s="8">
        <f t="shared" si="44"/>
        <v>4000</v>
      </c>
    </row>
    <row r="117" spans="2:15">
      <c r="B117" s="51">
        <v>11</v>
      </c>
      <c r="C117" s="7" t="s">
        <v>19</v>
      </c>
      <c r="D117" s="7">
        <v>0</v>
      </c>
      <c r="E117" s="7">
        <v>0</v>
      </c>
      <c r="F117" s="7">
        <v>0</v>
      </c>
      <c r="G117" s="7">
        <v>0</v>
      </c>
      <c r="H117" s="7">
        <v>0</v>
      </c>
      <c r="I117" s="7">
        <v>0</v>
      </c>
      <c r="J117" s="8">
        <f>'7.1 Detaliere'!H13</f>
        <v>40000</v>
      </c>
      <c r="K117" s="8">
        <f t="shared" ref="K117:O117" si="45">J117</f>
        <v>40000</v>
      </c>
      <c r="L117" s="8">
        <f t="shared" si="45"/>
        <v>40000</v>
      </c>
      <c r="M117" s="8">
        <f t="shared" si="45"/>
        <v>40000</v>
      </c>
      <c r="N117" s="8">
        <f t="shared" si="45"/>
        <v>40000</v>
      </c>
      <c r="O117" s="8">
        <f t="shared" si="45"/>
        <v>40000</v>
      </c>
    </row>
    <row r="118" spans="2:15">
      <c r="B118" s="51">
        <v>12</v>
      </c>
      <c r="C118" s="62" t="s">
        <v>172</v>
      </c>
      <c r="D118" s="62"/>
      <c r="E118" s="62"/>
      <c r="F118" s="62"/>
      <c r="G118" s="62"/>
      <c r="H118" s="62"/>
      <c r="I118" s="62"/>
      <c r="J118" s="62"/>
      <c r="K118" s="62"/>
      <c r="L118" s="62"/>
      <c r="M118" s="62"/>
      <c r="N118" s="62"/>
      <c r="O118" s="62"/>
    </row>
    <row r="119" spans="2:15">
      <c r="B119" s="51">
        <v>13</v>
      </c>
      <c r="C119" s="7" t="s">
        <v>8</v>
      </c>
      <c r="D119" s="64">
        <v>6</v>
      </c>
      <c r="E119" s="64"/>
      <c r="F119" s="64"/>
      <c r="G119" s="64"/>
      <c r="H119" s="64"/>
      <c r="I119" s="64"/>
      <c r="J119" s="64"/>
      <c r="K119" s="64"/>
      <c r="L119" s="64"/>
      <c r="M119" s="64"/>
      <c r="N119" s="64"/>
      <c r="O119" s="64"/>
    </row>
    <row r="120" spans="2:15">
      <c r="B120" s="51">
        <v>14</v>
      </c>
      <c r="C120" s="7" t="s">
        <v>9</v>
      </c>
      <c r="D120" s="64">
        <v>6</v>
      </c>
      <c r="E120" s="64"/>
      <c r="F120" s="64"/>
      <c r="G120" s="64"/>
      <c r="H120" s="64"/>
      <c r="I120" s="64"/>
      <c r="J120" s="64"/>
      <c r="K120" s="64"/>
      <c r="L120" s="64"/>
      <c r="M120" s="64"/>
      <c r="N120" s="64"/>
      <c r="O120" s="64"/>
    </row>
    <row r="121" spans="2:15">
      <c r="B121" s="51">
        <v>15</v>
      </c>
      <c r="C121" s="7" t="s">
        <v>10</v>
      </c>
      <c r="D121" s="64">
        <v>6</v>
      </c>
      <c r="E121" s="64"/>
      <c r="F121" s="64"/>
      <c r="G121" s="64"/>
      <c r="H121" s="64"/>
      <c r="I121" s="64"/>
      <c r="J121" s="64"/>
      <c r="K121" s="64"/>
      <c r="L121" s="64"/>
      <c r="M121" s="64"/>
      <c r="N121" s="64"/>
      <c r="O121" s="64"/>
    </row>
    <row r="122" spans="2:15">
      <c r="B122" s="51">
        <v>16</v>
      </c>
      <c r="C122" s="7" t="s">
        <v>14</v>
      </c>
      <c r="D122" s="64">
        <v>6</v>
      </c>
      <c r="E122" s="64"/>
      <c r="F122" s="64"/>
      <c r="G122" s="64"/>
      <c r="H122" s="64"/>
      <c r="I122" s="64"/>
      <c r="J122" s="64"/>
      <c r="K122" s="64"/>
      <c r="L122" s="64"/>
      <c r="M122" s="64"/>
      <c r="N122" s="64"/>
      <c r="O122" s="64"/>
    </row>
    <row r="123" spans="2:15">
      <c r="B123" s="51">
        <v>17</v>
      </c>
      <c r="C123" s="7" t="s">
        <v>11</v>
      </c>
      <c r="D123" s="64">
        <v>6</v>
      </c>
      <c r="E123" s="64"/>
      <c r="F123" s="64"/>
      <c r="G123" s="64"/>
      <c r="H123" s="64"/>
      <c r="I123" s="64"/>
      <c r="J123" s="64"/>
      <c r="K123" s="64"/>
      <c r="L123" s="64"/>
      <c r="M123" s="64"/>
      <c r="N123" s="64"/>
      <c r="O123" s="64"/>
    </row>
    <row r="124" spans="2:15">
      <c r="B124" s="51">
        <v>18</v>
      </c>
      <c r="C124" s="7" t="s">
        <v>12</v>
      </c>
      <c r="D124" s="64">
        <v>6</v>
      </c>
      <c r="E124" s="64"/>
      <c r="F124" s="64"/>
      <c r="G124" s="64"/>
      <c r="H124" s="64"/>
      <c r="I124" s="64"/>
      <c r="J124" s="64"/>
      <c r="K124" s="64"/>
      <c r="L124" s="64"/>
      <c r="M124" s="64"/>
      <c r="N124" s="64"/>
      <c r="O124" s="64"/>
    </row>
    <row r="125" spans="2:15">
      <c r="B125" s="51">
        <v>19</v>
      </c>
      <c r="C125" s="7" t="s">
        <v>13</v>
      </c>
      <c r="D125" s="64">
        <v>6</v>
      </c>
      <c r="E125" s="64"/>
      <c r="F125" s="64"/>
      <c r="G125" s="64"/>
      <c r="H125" s="64"/>
      <c r="I125" s="64"/>
      <c r="J125" s="64"/>
      <c r="K125" s="64"/>
      <c r="L125" s="64"/>
      <c r="M125" s="64"/>
      <c r="N125" s="64"/>
      <c r="O125" s="64"/>
    </row>
    <row r="126" spans="2:15">
      <c r="B126" s="51">
        <v>20</v>
      </c>
      <c r="C126" s="7" t="s">
        <v>17</v>
      </c>
      <c r="D126" s="64">
        <v>9</v>
      </c>
      <c r="E126" s="64"/>
      <c r="F126" s="64"/>
      <c r="G126" s="64"/>
      <c r="H126" s="64"/>
      <c r="I126" s="64"/>
      <c r="J126" s="64"/>
      <c r="K126" s="64"/>
      <c r="L126" s="64"/>
      <c r="M126" s="64"/>
      <c r="N126" s="64"/>
      <c r="O126" s="64"/>
    </row>
    <row r="127" spans="2:15">
      <c r="B127" s="51">
        <v>21</v>
      </c>
      <c r="C127" s="7" t="s">
        <v>18</v>
      </c>
      <c r="D127" s="64">
        <v>3</v>
      </c>
      <c r="E127" s="64"/>
      <c r="F127" s="64"/>
      <c r="G127" s="64"/>
      <c r="H127" s="64"/>
      <c r="I127" s="64"/>
      <c r="J127" s="64"/>
      <c r="K127" s="64"/>
      <c r="L127" s="64"/>
      <c r="M127" s="64"/>
      <c r="N127" s="64"/>
      <c r="O127" s="64"/>
    </row>
    <row r="128" spans="2:15">
      <c r="B128" s="51">
        <v>22</v>
      </c>
      <c r="C128" s="7" t="s">
        <v>19</v>
      </c>
      <c r="D128" s="64">
        <v>5</v>
      </c>
      <c r="E128" s="64"/>
      <c r="F128" s="64"/>
      <c r="G128" s="64"/>
      <c r="H128" s="64"/>
      <c r="I128" s="64"/>
      <c r="J128" s="64"/>
      <c r="K128" s="64"/>
      <c r="L128" s="64"/>
      <c r="M128" s="64"/>
      <c r="N128" s="64"/>
      <c r="O128" s="64"/>
    </row>
    <row r="129" spans="2:15">
      <c r="B129" s="51">
        <v>23</v>
      </c>
      <c r="C129" s="62" t="s">
        <v>173</v>
      </c>
      <c r="D129" s="62"/>
      <c r="E129" s="62"/>
      <c r="F129" s="62"/>
      <c r="G129" s="62"/>
      <c r="H129" s="62"/>
      <c r="I129" s="62"/>
      <c r="J129" s="62"/>
      <c r="K129" s="62"/>
      <c r="L129" s="62"/>
      <c r="M129" s="62"/>
      <c r="N129" s="62"/>
      <c r="O129" s="62"/>
    </row>
    <row r="130" spans="2:15">
      <c r="B130" s="51">
        <v>24</v>
      </c>
      <c r="C130" s="7" t="s">
        <v>8</v>
      </c>
      <c r="D130" s="8">
        <v>0</v>
      </c>
      <c r="E130" s="8">
        <v>0</v>
      </c>
      <c r="F130" s="8">
        <v>0</v>
      </c>
      <c r="G130" s="8">
        <v>0</v>
      </c>
      <c r="H130" s="8">
        <v>0</v>
      </c>
      <c r="I130" s="8">
        <v>0</v>
      </c>
      <c r="J130" s="8">
        <f>ROUND(J108/($D119*12),0)</f>
        <v>111</v>
      </c>
      <c r="K130" s="8">
        <f t="shared" ref="K130:O130" si="46">ROUND(K108/($D119*12),0)</f>
        <v>111</v>
      </c>
      <c r="L130" s="8">
        <f t="shared" si="46"/>
        <v>111</v>
      </c>
      <c r="M130" s="8">
        <f t="shared" si="46"/>
        <v>111</v>
      </c>
      <c r="N130" s="8">
        <f t="shared" si="46"/>
        <v>111</v>
      </c>
      <c r="O130" s="8">
        <f t="shared" si="46"/>
        <v>111</v>
      </c>
    </row>
    <row r="131" spans="2:15">
      <c r="B131" s="51">
        <v>25</v>
      </c>
      <c r="C131" s="7" t="s">
        <v>9</v>
      </c>
      <c r="D131" s="8">
        <v>0</v>
      </c>
      <c r="E131" s="8">
        <v>0</v>
      </c>
      <c r="F131" s="8">
        <v>0</v>
      </c>
      <c r="G131" s="8">
        <v>0</v>
      </c>
      <c r="H131" s="8">
        <v>0</v>
      </c>
      <c r="I131" s="8">
        <v>0</v>
      </c>
      <c r="J131" s="8">
        <f t="shared" ref="J131:O139" si="47">ROUND(J109/($D120*12),0)</f>
        <v>83</v>
      </c>
      <c r="K131" s="8">
        <f t="shared" si="47"/>
        <v>83</v>
      </c>
      <c r="L131" s="8">
        <f t="shared" si="47"/>
        <v>83</v>
      </c>
      <c r="M131" s="8">
        <f t="shared" si="47"/>
        <v>83</v>
      </c>
      <c r="N131" s="8">
        <f t="shared" si="47"/>
        <v>83</v>
      </c>
      <c r="O131" s="8">
        <f t="shared" si="47"/>
        <v>83</v>
      </c>
    </row>
    <row r="132" spans="2:15">
      <c r="B132" s="51">
        <v>26</v>
      </c>
      <c r="C132" s="7" t="s">
        <v>10</v>
      </c>
      <c r="D132" s="8">
        <v>0</v>
      </c>
      <c r="E132" s="8">
        <v>0</v>
      </c>
      <c r="F132" s="8">
        <v>0</v>
      </c>
      <c r="G132" s="8">
        <v>0</v>
      </c>
      <c r="H132" s="8">
        <v>0</v>
      </c>
      <c r="I132" s="8">
        <v>0</v>
      </c>
      <c r="J132" s="8">
        <f t="shared" si="47"/>
        <v>139</v>
      </c>
      <c r="K132" s="8">
        <f t="shared" si="47"/>
        <v>139</v>
      </c>
      <c r="L132" s="8">
        <f t="shared" si="47"/>
        <v>139</v>
      </c>
      <c r="M132" s="8">
        <f t="shared" si="47"/>
        <v>139</v>
      </c>
      <c r="N132" s="8">
        <f t="shared" si="47"/>
        <v>139</v>
      </c>
      <c r="O132" s="8">
        <f t="shared" si="47"/>
        <v>139</v>
      </c>
    </row>
    <row r="133" spans="2:15">
      <c r="B133" s="51">
        <v>27</v>
      </c>
      <c r="C133" s="7" t="s">
        <v>14</v>
      </c>
      <c r="D133" s="8">
        <v>0</v>
      </c>
      <c r="E133" s="8">
        <v>0</v>
      </c>
      <c r="F133" s="8">
        <v>0</v>
      </c>
      <c r="G133" s="8">
        <v>0</v>
      </c>
      <c r="H133" s="8">
        <v>0</v>
      </c>
      <c r="I133" s="8">
        <v>0</v>
      </c>
      <c r="J133" s="8">
        <f t="shared" si="47"/>
        <v>1389</v>
      </c>
      <c r="K133" s="8">
        <f t="shared" si="47"/>
        <v>1389</v>
      </c>
      <c r="L133" s="8">
        <f t="shared" si="47"/>
        <v>1389</v>
      </c>
      <c r="M133" s="8">
        <f t="shared" si="47"/>
        <v>1389</v>
      </c>
      <c r="N133" s="8">
        <f t="shared" si="47"/>
        <v>1389</v>
      </c>
      <c r="O133" s="8">
        <f t="shared" si="47"/>
        <v>1389</v>
      </c>
    </row>
    <row r="134" spans="2:15">
      <c r="B134" s="51">
        <v>28</v>
      </c>
      <c r="C134" s="7" t="s">
        <v>11</v>
      </c>
      <c r="D134" s="8">
        <v>0</v>
      </c>
      <c r="E134" s="8">
        <v>0</v>
      </c>
      <c r="F134" s="8">
        <v>0</v>
      </c>
      <c r="G134" s="8">
        <v>0</v>
      </c>
      <c r="H134" s="8">
        <v>0</v>
      </c>
      <c r="I134" s="8">
        <v>0</v>
      </c>
      <c r="J134" s="8">
        <f t="shared" si="47"/>
        <v>42</v>
      </c>
      <c r="K134" s="8">
        <f t="shared" si="47"/>
        <v>42</v>
      </c>
      <c r="L134" s="8">
        <f t="shared" si="47"/>
        <v>42</v>
      </c>
      <c r="M134" s="8">
        <f t="shared" si="47"/>
        <v>42</v>
      </c>
      <c r="N134" s="8">
        <f t="shared" si="47"/>
        <v>42</v>
      </c>
      <c r="O134" s="8">
        <f t="shared" si="47"/>
        <v>42</v>
      </c>
    </row>
    <row r="135" spans="2:15">
      <c r="B135" s="51">
        <v>29</v>
      </c>
      <c r="C135" s="7" t="s">
        <v>12</v>
      </c>
      <c r="D135" s="8">
        <v>0</v>
      </c>
      <c r="E135" s="8">
        <v>0</v>
      </c>
      <c r="F135" s="8">
        <v>0</v>
      </c>
      <c r="G135" s="8">
        <v>0</v>
      </c>
      <c r="H135" s="8">
        <v>0</v>
      </c>
      <c r="I135" s="8">
        <v>0</v>
      </c>
      <c r="J135" s="8">
        <f t="shared" si="47"/>
        <v>417</v>
      </c>
      <c r="K135" s="8">
        <f t="shared" si="47"/>
        <v>417</v>
      </c>
      <c r="L135" s="8">
        <f t="shared" si="47"/>
        <v>417</v>
      </c>
      <c r="M135" s="8">
        <f t="shared" si="47"/>
        <v>417</v>
      </c>
      <c r="N135" s="8">
        <f t="shared" si="47"/>
        <v>417</v>
      </c>
      <c r="O135" s="8">
        <f t="shared" si="47"/>
        <v>417</v>
      </c>
    </row>
    <row r="136" spans="2:15">
      <c r="B136" s="51">
        <v>30</v>
      </c>
      <c r="C136" s="7" t="s">
        <v>13</v>
      </c>
      <c r="D136" s="8">
        <v>0</v>
      </c>
      <c r="E136" s="8">
        <v>0</v>
      </c>
      <c r="F136" s="8">
        <v>0</v>
      </c>
      <c r="G136" s="8">
        <v>0</v>
      </c>
      <c r="H136" s="8">
        <v>0</v>
      </c>
      <c r="I136" s="8">
        <v>0</v>
      </c>
      <c r="J136" s="8">
        <f t="shared" si="47"/>
        <v>111</v>
      </c>
      <c r="K136" s="8">
        <f t="shared" si="47"/>
        <v>111</v>
      </c>
      <c r="L136" s="8">
        <f t="shared" si="47"/>
        <v>111</v>
      </c>
      <c r="M136" s="8">
        <f t="shared" si="47"/>
        <v>111</v>
      </c>
      <c r="N136" s="8">
        <f t="shared" si="47"/>
        <v>111</v>
      </c>
      <c r="O136" s="8">
        <f t="shared" si="47"/>
        <v>111</v>
      </c>
    </row>
    <row r="137" spans="2:15">
      <c r="B137" s="51">
        <v>31</v>
      </c>
      <c r="C137" s="7" t="s">
        <v>17</v>
      </c>
      <c r="D137" s="8">
        <v>0</v>
      </c>
      <c r="E137" s="8">
        <v>0</v>
      </c>
      <c r="F137" s="8">
        <v>0</v>
      </c>
      <c r="G137" s="8">
        <v>0</v>
      </c>
      <c r="H137" s="8">
        <v>0</v>
      </c>
      <c r="I137" s="8">
        <v>0</v>
      </c>
      <c r="J137" s="8">
        <f t="shared" si="47"/>
        <v>28</v>
      </c>
      <c r="K137" s="8">
        <f t="shared" si="47"/>
        <v>28</v>
      </c>
      <c r="L137" s="8">
        <f t="shared" si="47"/>
        <v>28</v>
      </c>
      <c r="M137" s="8">
        <f t="shared" si="47"/>
        <v>28</v>
      </c>
      <c r="N137" s="8">
        <f t="shared" si="47"/>
        <v>28</v>
      </c>
      <c r="O137" s="8">
        <f t="shared" si="47"/>
        <v>28</v>
      </c>
    </row>
    <row r="138" spans="2:15">
      <c r="B138" s="51">
        <v>32</v>
      </c>
      <c r="C138" s="7" t="s">
        <v>18</v>
      </c>
      <c r="D138" s="8">
        <v>0</v>
      </c>
      <c r="E138" s="8">
        <v>0</v>
      </c>
      <c r="F138" s="8">
        <v>0</v>
      </c>
      <c r="G138" s="8">
        <v>0</v>
      </c>
      <c r="H138" s="8">
        <v>0</v>
      </c>
      <c r="I138" s="8">
        <v>0</v>
      </c>
      <c r="J138" s="8">
        <f t="shared" si="47"/>
        <v>111</v>
      </c>
      <c r="K138" s="8">
        <f t="shared" si="47"/>
        <v>111</v>
      </c>
      <c r="L138" s="8">
        <f t="shared" si="47"/>
        <v>111</v>
      </c>
      <c r="M138" s="8">
        <f t="shared" si="47"/>
        <v>111</v>
      </c>
      <c r="N138" s="8">
        <f t="shared" si="47"/>
        <v>111</v>
      </c>
      <c r="O138" s="8">
        <f t="shared" si="47"/>
        <v>111</v>
      </c>
    </row>
    <row r="139" spans="2:15">
      <c r="B139" s="51">
        <v>33</v>
      </c>
      <c r="C139" s="7" t="s">
        <v>19</v>
      </c>
      <c r="D139" s="8">
        <v>0</v>
      </c>
      <c r="E139" s="8">
        <v>0</v>
      </c>
      <c r="F139" s="8">
        <v>0</v>
      </c>
      <c r="G139" s="8">
        <v>0</v>
      </c>
      <c r="H139" s="8">
        <v>0</v>
      </c>
      <c r="I139" s="8">
        <v>0</v>
      </c>
      <c r="J139" s="8">
        <f t="shared" si="47"/>
        <v>667</v>
      </c>
      <c r="K139" s="8">
        <f t="shared" si="47"/>
        <v>667</v>
      </c>
      <c r="L139" s="8">
        <f t="shared" si="47"/>
        <v>667</v>
      </c>
      <c r="M139" s="8">
        <f t="shared" si="47"/>
        <v>667</v>
      </c>
      <c r="N139" s="8">
        <f t="shared" si="47"/>
        <v>667</v>
      </c>
      <c r="O139" s="8">
        <f t="shared" si="47"/>
        <v>667</v>
      </c>
    </row>
    <row r="140" spans="2:15">
      <c r="B140" s="51">
        <v>34</v>
      </c>
      <c r="C140" s="23" t="s">
        <v>108</v>
      </c>
      <c r="D140" s="8">
        <f>SUM(D130:D139)</f>
        <v>0</v>
      </c>
      <c r="E140" s="8">
        <f t="shared" ref="E140:O140" si="48">SUM(E130:E139)</f>
        <v>0</v>
      </c>
      <c r="F140" s="8">
        <f t="shared" si="48"/>
        <v>0</v>
      </c>
      <c r="G140" s="8">
        <f t="shared" si="48"/>
        <v>0</v>
      </c>
      <c r="H140" s="8">
        <f t="shared" si="48"/>
        <v>0</v>
      </c>
      <c r="I140" s="8">
        <f t="shared" si="48"/>
        <v>0</v>
      </c>
      <c r="J140" s="8">
        <f t="shared" si="48"/>
        <v>3098</v>
      </c>
      <c r="K140" s="8">
        <f t="shared" si="48"/>
        <v>3098</v>
      </c>
      <c r="L140" s="8">
        <f t="shared" si="48"/>
        <v>3098</v>
      </c>
      <c r="M140" s="8">
        <f t="shared" si="48"/>
        <v>3098</v>
      </c>
      <c r="N140" s="8">
        <f t="shared" si="48"/>
        <v>3098</v>
      </c>
      <c r="O140" s="8">
        <f t="shared" si="48"/>
        <v>3098</v>
      </c>
    </row>
    <row r="143" spans="2:15">
      <c r="B143" s="63" t="s">
        <v>174</v>
      </c>
      <c r="C143" s="63"/>
      <c r="D143" s="63"/>
      <c r="E143" s="63"/>
      <c r="F143" s="63"/>
      <c r="G143" s="63"/>
      <c r="H143" s="63"/>
      <c r="I143" s="63"/>
      <c r="J143" s="63"/>
      <c r="K143" s="63"/>
      <c r="L143" s="63"/>
      <c r="M143" s="63"/>
      <c r="N143" s="63"/>
      <c r="O143" s="1" t="str">
        <f>O105</f>
        <v xml:space="preserve">lei </v>
      </c>
    </row>
    <row r="144" spans="2:15">
      <c r="B144" s="49" t="s">
        <v>0</v>
      </c>
      <c r="C144" s="19" t="s">
        <v>82</v>
      </c>
      <c r="D144" s="18" t="s">
        <v>83</v>
      </c>
      <c r="E144" s="18" t="s">
        <v>84</v>
      </c>
      <c r="F144" s="18" t="s">
        <v>85</v>
      </c>
      <c r="G144" s="18" t="s">
        <v>86</v>
      </c>
      <c r="H144" s="18" t="s">
        <v>87</v>
      </c>
      <c r="I144" s="18" t="s">
        <v>88</v>
      </c>
      <c r="J144" s="18" t="s">
        <v>89</v>
      </c>
      <c r="K144" s="18" t="s">
        <v>90</v>
      </c>
      <c r="L144" s="18" t="s">
        <v>91</v>
      </c>
      <c r="M144" s="18" t="s">
        <v>92</v>
      </c>
      <c r="N144" s="18" t="s">
        <v>93</v>
      </c>
      <c r="O144" s="18" t="s">
        <v>94</v>
      </c>
    </row>
    <row r="145" spans="2:15">
      <c r="B145" s="51">
        <v>1</v>
      </c>
      <c r="C145" s="7" t="s">
        <v>175</v>
      </c>
      <c r="D145" s="8">
        <v>0</v>
      </c>
      <c r="E145" s="8">
        <v>0</v>
      </c>
      <c r="F145" s="24">
        <v>200</v>
      </c>
      <c r="G145" s="8">
        <f>F145</f>
        <v>200</v>
      </c>
      <c r="H145" s="8">
        <f t="shared" ref="H145:O145" si="49">G145</f>
        <v>200</v>
      </c>
      <c r="I145" s="8">
        <f t="shared" si="49"/>
        <v>200</v>
      </c>
      <c r="J145" s="8">
        <f t="shared" si="49"/>
        <v>200</v>
      </c>
      <c r="K145" s="8">
        <f t="shared" si="49"/>
        <v>200</v>
      </c>
      <c r="L145" s="8">
        <f t="shared" si="49"/>
        <v>200</v>
      </c>
      <c r="M145" s="8">
        <f t="shared" si="49"/>
        <v>200</v>
      </c>
      <c r="N145" s="8">
        <f t="shared" si="49"/>
        <v>200</v>
      </c>
      <c r="O145" s="8">
        <f t="shared" si="49"/>
        <v>200</v>
      </c>
    </row>
    <row r="146" spans="2:15">
      <c r="B146" s="51">
        <v>2</v>
      </c>
      <c r="C146" s="7" t="s">
        <v>176</v>
      </c>
      <c r="D146" s="24">
        <v>15</v>
      </c>
      <c r="E146" s="8">
        <f>D146</f>
        <v>15</v>
      </c>
      <c r="F146" s="8">
        <f t="shared" ref="F146:O146" si="50">E146</f>
        <v>15</v>
      </c>
      <c r="G146" s="8">
        <f t="shared" si="50"/>
        <v>15</v>
      </c>
      <c r="H146" s="8">
        <f t="shared" si="50"/>
        <v>15</v>
      </c>
      <c r="I146" s="8">
        <f t="shared" si="50"/>
        <v>15</v>
      </c>
      <c r="J146" s="8">
        <f t="shared" si="50"/>
        <v>15</v>
      </c>
      <c r="K146" s="8">
        <f t="shared" si="50"/>
        <v>15</v>
      </c>
      <c r="L146" s="8">
        <f t="shared" si="50"/>
        <v>15</v>
      </c>
      <c r="M146" s="8">
        <f t="shared" si="50"/>
        <v>15</v>
      </c>
      <c r="N146" s="8">
        <f t="shared" si="50"/>
        <v>15</v>
      </c>
      <c r="O146" s="8">
        <f t="shared" si="50"/>
        <v>15</v>
      </c>
    </row>
    <row r="147" spans="2:15">
      <c r="B147" s="51">
        <v>3</v>
      </c>
      <c r="C147" s="7" t="s">
        <v>111</v>
      </c>
      <c r="D147" s="8">
        <f>D145*D146</f>
        <v>0</v>
      </c>
      <c r="E147" s="8">
        <f t="shared" ref="E147:O147" si="51">E145*E146</f>
        <v>0</v>
      </c>
      <c r="F147" s="8">
        <f t="shared" si="51"/>
        <v>3000</v>
      </c>
      <c r="G147" s="8">
        <f t="shared" si="51"/>
        <v>3000</v>
      </c>
      <c r="H147" s="8">
        <f t="shared" si="51"/>
        <v>3000</v>
      </c>
      <c r="I147" s="8">
        <f t="shared" si="51"/>
        <v>3000</v>
      </c>
      <c r="J147" s="8">
        <f t="shared" si="51"/>
        <v>3000</v>
      </c>
      <c r="K147" s="8">
        <f t="shared" si="51"/>
        <v>3000</v>
      </c>
      <c r="L147" s="8">
        <f t="shared" si="51"/>
        <v>3000</v>
      </c>
      <c r="M147" s="8">
        <f t="shared" si="51"/>
        <v>3000</v>
      </c>
      <c r="N147" s="8">
        <f t="shared" si="51"/>
        <v>3000</v>
      </c>
      <c r="O147" s="8">
        <f t="shared" si="51"/>
        <v>3000</v>
      </c>
    </row>
    <row r="150" spans="2:15">
      <c r="B150" s="63" t="s">
        <v>182</v>
      </c>
      <c r="C150" s="63"/>
      <c r="D150" s="63"/>
      <c r="E150" s="63"/>
      <c r="F150" s="63"/>
      <c r="G150" s="63"/>
      <c r="H150" s="63"/>
      <c r="I150" s="63"/>
      <c r="J150" s="63"/>
      <c r="K150" s="63"/>
      <c r="L150" s="63"/>
      <c r="M150" s="63"/>
      <c r="N150" s="63"/>
      <c r="O150" s="1" t="str">
        <f>O143</f>
        <v xml:space="preserve">lei </v>
      </c>
    </row>
    <row r="151" spans="2:15">
      <c r="B151" s="49" t="s">
        <v>0</v>
      </c>
      <c r="C151" s="19" t="s">
        <v>82</v>
      </c>
      <c r="D151" s="18" t="s">
        <v>83</v>
      </c>
      <c r="E151" s="18" t="s">
        <v>84</v>
      </c>
      <c r="F151" s="18" t="s">
        <v>85</v>
      </c>
      <c r="G151" s="18" t="s">
        <v>86</v>
      </c>
      <c r="H151" s="18" t="s">
        <v>87</v>
      </c>
      <c r="I151" s="18" t="s">
        <v>88</v>
      </c>
      <c r="J151" s="18" t="s">
        <v>89</v>
      </c>
      <c r="K151" s="18" t="s">
        <v>90</v>
      </c>
      <c r="L151" s="18" t="s">
        <v>91</v>
      </c>
      <c r="M151" s="18" t="s">
        <v>92</v>
      </c>
      <c r="N151" s="18" t="s">
        <v>93</v>
      </c>
      <c r="O151" s="18" t="s">
        <v>94</v>
      </c>
    </row>
    <row r="152" spans="2:15">
      <c r="B152" s="51">
        <v>1</v>
      </c>
      <c r="C152" s="7" t="s">
        <v>177</v>
      </c>
      <c r="D152" s="8">
        <v>0</v>
      </c>
      <c r="E152" s="8">
        <v>0</v>
      </c>
      <c r="F152" s="24">
        <v>35</v>
      </c>
      <c r="G152" s="8">
        <f>F152</f>
        <v>35</v>
      </c>
      <c r="H152" s="8">
        <f t="shared" ref="H152:O152" si="52">G152</f>
        <v>35</v>
      </c>
      <c r="I152" s="8">
        <f t="shared" si="52"/>
        <v>35</v>
      </c>
      <c r="J152" s="8">
        <f t="shared" si="52"/>
        <v>35</v>
      </c>
      <c r="K152" s="8">
        <f t="shared" si="52"/>
        <v>35</v>
      </c>
      <c r="L152" s="8">
        <f t="shared" si="52"/>
        <v>35</v>
      </c>
      <c r="M152" s="8">
        <f t="shared" si="52"/>
        <v>35</v>
      </c>
      <c r="N152" s="8">
        <f t="shared" si="52"/>
        <v>35</v>
      </c>
      <c r="O152" s="8">
        <f t="shared" si="52"/>
        <v>35</v>
      </c>
    </row>
    <row r="153" spans="2:15">
      <c r="B153" s="51">
        <v>2</v>
      </c>
      <c r="C153" s="7" t="s">
        <v>178</v>
      </c>
      <c r="D153" s="8">
        <v>0</v>
      </c>
      <c r="E153" s="8">
        <v>0</v>
      </c>
      <c r="F153" s="8">
        <v>0</v>
      </c>
      <c r="G153" s="8">
        <v>0</v>
      </c>
      <c r="H153" s="8">
        <v>0</v>
      </c>
      <c r="I153" s="24">
        <f>1*24*30</f>
        <v>720</v>
      </c>
      <c r="J153" s="8">
        <f>I153</f>
        <v>720</v>
      </c>
      <c r="K153" s="8">
        <f t="shared" ref="K153:O153" si="53">J153</f>
        <v>720</v>
      </c>
      <c r="L153" s="8">
        <f t="shared" si="53"/>
        <v>720</v>
      </c>
      <c r="M153" s="8">
        <f t="shared" si="53"/>
        <v>720</v>
      </c>
      <c r="N153" s="8">
        <f t="shared" si="53"/>
        <v>720</v>
      </c>
      <c r="O153" s="8">
        <f t="shared" si="53"/>
        <v>720</v>
      </c>
    </row>
    <row r="154" spans="2:15">
      <c r="B154" s="51">
        <v>3</v>
      </c>
      <c r="C154" s="7" t="s">
        <v>179</v>
      </c>
      <c r="D154" s="8">
        <f>D152+D153</f>
        <v>0</v>
      </c>
      <c r="E154" s="8">
        <f t="shared" ref="E154:O154" si="54">E152+E153</f>
        <v>0</v>
      </c>
      <c r="F154" s="8">
        <f t="shared" si="54"/>
        <v>35</v>
      </c>
      <c r="G154" s="8">
        <f t="shared" si="54"/>
        <v>35</v>
      </c>
      <c r="H154" s="8">
        <f t="shared" si="54"/>
        <v>35</v>
      </c>
      <c r="I154" s="8">
        <f t="shared" si="54"/>
        <v>755</v>
      </c>
      <c r="J154" s="8">
        <f t="shared" si="54"/>
        <v>755</v>
      </c>
      <c r="K154" s="8">
        <f t="shared" si="54"/>
        <v>755</v>
      </c>
      <c r="L154" s="8">
        <f t="shared" si="54"/>
        <v>755</v>
      </c>
      <c r="M154" s="8">
        <f t="shared" si="54"/>
        <v>755</v>
      </c>
      <c r="N154" s="8">
        <f t="shared" si="54"/>
        <v>755</v>
      </c>
      <c r="O154" s="8">
        <f t="shared" si="54"/>
        <v>755</v>
      </c>
    </row>
    <row r="155" spans="2:15">
      <c r="B155" s="51">
        <v>4</v>
      </c>
      <c r="C155" s="7" t="s">
        <v>180</v>
      </c>
      <c r="D155" s="22">
        <v>1.3</v>
      </c>
      <c r="E155" s="7">
        <f>D155</f>
        <v>1.3</v>
      </c>
      <c r="F155" s="7">
        <f t="shared" ref="F155:O155" si="55">E155</f>
        <v>1.3</v>
      </c>
      <c r="G155" s="7">
        <f t="shared" si="55"/>
        <v>1.3</v>
      </c>
      <c r="H155" s="7">
        <f t="shared" si="55"/>
        <v>1.3</v>
      </c>
      <c r="I155" s="7">
        <f t="shared" si="55"/>
        <v>1.3</v>
      </c>
      <c r="J155" s="7">
        <f t="shared" si="55"/>
        <v>1.3</v>
      </c>
      <c r="K155" s="7">
        <f t="shared" si="55"/>
        <v>1.3</v>
      </c>
      <c r="L155" s="7">
        <f t="shared" si="55"/>
        <v>1.3</v>
      </c>
      <c r="M155" s="7">
        <f t="shared" si="55"/>
        <v>1.3</v>
      </c>
      <c r="N155" s="7">
        <f t="shared" si="55"/>
        <v>1.3</v>
      </c>
      <c r="O155" s="7">
        <f t="shared" si="55"/>
        <v>1.3</v>
      </c>
    </row>
    <row r="156" spans="2:15">
      <c r="B156" s="51">
        <v>5</v>
      </c>
      <c r="C156" s="7" t="s">
        <v>181</v>
      </c>
      <c r="D156" s="8">
        <f>ROUND(D154*D155,0)</f>
        <v>0</v>
      </c>
      <c r="E156" s="8">
        <f t="shared" ref="E156:O156" si="56">ROUND(E154*E155,0)</f>
        <v>0</v>
      </c>
      <c r="F156" s="8">
        <f t="shared" si="56"/>
        <v>46</v>
      </c>
      <c r="G156" s="8">
        <f t="shared" si="56"/>
        <v>46</v>
      </c>
      <c r="H156" s="8">
        <f t="shared" si="56"/>
        <v>46</v>
      </c>
      <c r="I156" s="8">
        <f t="shared" si="56"/>
        <v>982</v>
      </c>
      <c r="J156" s="8">
        <f t="shared" si="56"/>
        <v>982</v>
      </c>
      <c r="K156" s="8">
        <f t="shared" si="56"/>
        <v>982</v>
      </c>
      <c r="L156" s="8">
        <f t="shared" si="56"/>
        <v>982</v>
      </c>
      <c r="M156" s="8">
        <f t="shared" si="56"/>
        <v>982</v>
      </c>
      <c r="N156" s="8">
        <f t="shared" si="56"/>
        <v>982</v>
      </c>
      <c r="O156" s="8">
        <f t="shared" si="56"/>
        <v>982</v>
      </c>
    </row>
    <row r="159" spans="2:15">
      <c r="B159" s="63" t="s">
        <v>183</v>
      </c>
      <c r="C159" s="63"/>
      <c r="D159" s="63"/>
      <c r="E159" s="63"/>
      <c r="F159" s="63"/>
      <c r="G159" s="63"/>
      <c r="H159" s="63"/>
      <c r="I159" s="63"/>
      <c r="J159" s="63"/>
      <c r="K159" s="63"/>
      <c r="L159" s="63"/>
      <c r="M159" s="63"/>
      <c r="N159" s="63"/>
      <c r="O159" s="1" t="str">
        <f>O150</f>
        <v xml:space="preserve">lei </v>
      </c>
    </row>
    <row r="160" spans="2:15">
      <c r="B160" s="49" t="s">
        <v>0</v>
      </c>
      <c r="C160" s="19" t="s">
        <v>82</v>
      </c>
      <c r="D160" s="18" t="s">
        <v>83</v>
      </c>
      <c r="E160" s="18" t="s">
        <v>84</v>
      </c>
      <c r="F160" s="18" t="s">
        <v>85</v>
      </c>
      <c r="G160" s="18" t="s">
        <v>86</v>
      </c>
      <c r="H160" s="18" t="s">
        <v>87</v>
      </c>
      <c r="I160" s="18" t="s">
        <v>88</v>
      </c>
      <c r="J160" s="18" t="s">
        <v>89</v>
      </c>
      <c r="K160" s="18" t="s">
        <v>90</v>
      </c>
      <c r="L160" s="18" t="s">
        <v>91</v>
      </c>
      <c r="M160" s="18" t="s">
        <v>92</v>
      </c>
      <c r="N160" s="18" t="s">
        <v>93</v>
      </c>
      <c r="O160" s="18" t="s">
        <v>94</v>
      </c>
    </row>
    <row r="161" spans="2:15">
      <c r="B161" s="51">
        <v>1</v>
      </c>
      <c r="C161" s="7" t="s">
        <v>184</v>
      </c>
      <c r="D161" s="7">
        <f>D79*3</f>
        <v>0</v>
      </c>
      <c r="E161" s="7">
        <f t="shared" ref="E161:O161" si="57">E79*3</f>
        <v>0</v>
      </c>
      <c r="F161" s="7">
        <f t="shared" si="57"/>
        <v>0</v>
      </c>
      <c r="G161" s="7">
        <f t="shared" si="57"/>
        <v>0</v>
      </c>
      <c r="H161" s="7">
        <f t="shared" si="57"/>
        <v>0</v>
      </c>
      <c r="I161" s="7">
        <f t="shared" si="57"/>
        <v>1500</v>
      </c>
      <c r="J161" s="7">
        <f t="shared" si="57"/>
        <v>2250</v>
      </c>
      <c r="K161" s="7">
        <f t="shared" si="57"/>
        <v>2400</v>
      </c>
      <c r="L161" s="7">
        <f t="shared" si="57"/>
        <v>2550</v>
      </c>
      <c r="M161" s="7">
        <f t="shared" si="57"/>
        <v>2700</v>
      </c>
      <c r="N161" s="7">
        <f t="shared" si="57"/>
        <v>2850</v>
      </c>
      <c r="O161" s="7">
        <f t="shared" si="57"/>
        <v>3000</v>
      </c>
    </row>
    <row r="162" spans="2:15">
      <c r="B162" s="51">
        <v>2</v>
      </c>
      <c r="C162" s="7" t="s">
        <v>185</v>
      </c>
      <c r="D162" s="22">
        <v>20</v>
      </c>
      <c r="E162" s="7">
        <f>D162</f>
        <v>20</v>
      </c>
      <c r="F162" s="7">
        <f t="shared" ref="F162:O162" si="58">E162</f>
        <v>20</v>
      </c>
      <c r="G162" s="7">
        <f t="shared" si="58"/>
        <v>20</v>
      </c>
      <c r="H162" s="7">
        <f t="shared" si="58"/>
        <v>20</v>
      </c>
      <c r="I162" s="7">
        <f t="shared" si="58"/>
        <v>20</v>
      </c>
      <c r="J162" s="7">
        <f t="shared" si="58"/>
        <v>20</v>
      </c>
      <c r="K162" s="7">
        <f t="shared" si="58"/>
        <v>20</v>
      </c>
      <c r="L162" s="7">
        <f t="shared" si="58"/>
        <v>20</v>
      </c>
      <c r="M162" s="7">
        <f t="shared" si="58"/>
        <v>20</v>
      </c>
      <c r="N162" s="7">
        <f t="shared" si="58"/>
        <v>20</v>
      </c>
      <c r="O162" s="7">
        <f t="shared" si="58"/>
        <v>20</v>
      </c>
    </row>
    <row r="163" spans="2:15">
      <c r="B163" s="51">
        <v>3</v>
      </c>
      <c r="C163" s="7" t="s">
        <v>186</v>
      </c>
      <c r="D163" s="7">
        <f>D161*D162/1000</f>
        <v>0</v>
      </c>
      <c r="E163" s="7">
        <f t="shared" ref="E163:O163" si="59">E161*E162/1000</f>
        <v>0</v>
      </c>
      <c r="F163" s="7">
        <f t="shared" si="59"/>
        <v>0</v>
      </c>
      <c r="G163" s="7">
        <f t="shared" si="59"/>
        <v>0</v>
      </c>
      <c r="H163" s="7">
        <f t="shared" si="59"/>
        <v>0</v>
      </c>
      <c r="I163" s="7">
        <f t="shared" si="59"/>
        <v>30</v>
      </c>
      <c r="J163" s="7">
        <f t="shared" si="59"/>
        <v>45</v>
      </c>
      <c r="K163" s="7">
        <f t="shared" si="59"/>
        <v>48</v>
      </c>
      <c r="L163" s="7">
        <f t="shared" si="59"/>
        <v>51</v>
      </c>
      <c r="M163" s="7">
        <f t="shared" si="59"/>
        <v>54</v>
      </c>
      <c r="N163" s="7">
        <f t="shared" si="59"/>
        <v>57</v>
      </c>
      <c r="O163" s="7">
        <f t="shared" si="59"/>
        <v>60</v>
      </c>
    </row>
    <row r="164" spans="2:15">
      <c r="B164" s="51">
        <v>4</v>
      </c>
      <c r="C164" s="7" t="s">
        <v>180</v>
      </c>
      <c r="D164" s="7">
        <f>D155</f>
        <v>1.3</v>
      </c>
      <c r="E164" s="7">
        <f t="shared" ref="E164:O164" si="60">E155</f>
        <v>1.3</v>
      </c>
      <c r="F164" s="7">
        <f t="shared" si="60"/>
        <v>1.3</v>
      </c>
      <c r="G164" s="7">
        <f t="shared" si="60"/>
        <v>1.3</v>
      </c>
      <c r="H164" s="7">
        <f t="shared" si="60"/>
        <v>1.3</v>
      </c>
      <c r="I164" s="7">
        <f t="shared" si="60"/>
        <v>1.3</v>
      </c>
      <c r="J164" s="7">
        <f t="shared" si="60"/>
        <v>1.3</v>
      </c>
      <c r="K164" s="7">
        <f t="shared" si="60"/>
        <v>1.3</v>
      </c>
      <c r="L164" s="7">
        <f t="shared" si="60"/>
        <v>1.3</v>
      </c>
      <c r="M164" s="7">
        <f t="shared" si="60"/>
        <v>1.3</v>
      </c>
      <c r="N164" s="7">
        <f t="shared" si="60"/>
        <v>1.3</v>
      </c>
      <c r="O164" s="7">
        <f t="shared" si="60"/>
        <v>1.3</v>
      </c>
    </row>
    <row r="165" spans="2:15">
      <c r="B165" s="51">
        <v>5</v>
      </c>
      <c r="C165" s="7" t="s">
        <v>187</v>
      </c>
      <c r="D165" s="8">
        <f>ROUND(D163*D164,0)</f>
        <v>0</v>
      </c>
      <c r="E165" s="8">
        <f t="shared" ref="E165" si="61">ROUND(E163*E164,0)</f>
        <v>0</v>
      </c>
      <c r="F165" s="8">
        <f t="shared" ref="F165" si="62">ROUND(F163*F164,0)</f>
        <v>0</v>
      </c>
      <c r="G165" s="8">
        <f t="shared" ref="G165" si="63">ROUND(G163*G164,0)</f>
        <v>0</v>
      </c>
      <c r="H165" s="8">
        <f t="shared" ref="H165" si="64">ROUND(H163*H164,0)</f>
        <v>0</v>
      </c>
      <c r="I165" s="8">
        <f t="shared" ref="I165" si="65">ROUND(I163*I164,0)</f>
        <v>39</v>
      </c>
      <c r="J165" s="8">
        <f t="shared" ref="J165" si="66">ROUND(J163*J164,0)</f>
        <v>59</v>
      </c>
      <c r="K165" s="8">
        <f t="shared" ref="K165" si="67">ROUND(K163*K164,0)</f>
        <v>62</v>
      </c>
      <c r="L165" s="8">
        <f t="shared" ref="L165" si="68">ROUND(L163*L164,0)</f>
        <v>66</v>
      </c>
      <c r="M165" s="8">
        <f t="shared" ref="M165" si="69">ROUND(M163*M164,0)</f>
        <v>70</v>
      </c>
      <c r="N165" s="8">
        <f t="shared" ref="N165" si="70">ROUND(N163*N164,0)</f>
        <v>74</v>
      </c>
      <c r="O165" s="8">
        <f t="shared" ref="O165" si="71">ROUND(O163*O164,0)</f>
        <v>78</v>
      </c>
    </row>
    <row r="168" spans="2:15">
      <c r="B168" s="63" t="s">
        <v>188</v>
      </c>
      <c r="C168" s="63"/>
      <c r="D168" s="63"/>
      <c r="E168" s="63"/>
      <c r="F168" s="63"/>
      <c r="G168" s="63"/>
      <c r="H168" s="63"/>
      <c r="I168" s="63"/>
      <c r="J168" s="63"/>
      <c r="K168" s="63"/>
      <c r="L168" s="63"/>
      <c r="M168" s="63"/>
      <c r="N168" s="63"/>
      <c r="O168" s="1" t="str">
        <f>O159</f>
        <v xml:space="preserve">lei </v>
      </c>
    </row>
    <row r="169" spans="2:15">
      <c r="B169" s="49" t="s">
        <v>0</v>
      </c>
      <c r="C169" s="19" t="s">
        <v>82</v>
      </c>
      <c r="D169" s="18" t="s">
        <v>83</v>
      </c>
      <c r="E169" s="18" t="s">
        <v>84</v>
      </c>
      <c r="F169" s="18" t="s">
        <v>85</v>
      </c>
      <c r="G169" s="18" t="s">
        <v>86</v>
      </c>
      <c r="H169" s="18" t="s">
        <v>87</v>
      </c>
      <c r="I169" s="18" t="s">
        <v>88</v>
      </c>
      <c r="J169" s="18" t="s">
        <v>89</v>
      </c>
      <c r="K169" s="18" t="s">
        <v>90</v>
      </c>
      <c r="L169" s="18" t="s">
        <v>91</v>
      </c>
      <c r="M169" s="18" t="s">
        <v>92</v>
      </c>
      <c r="N169" s="18" t="s">
        <v>93</v>
      </c>
      <c r="O169" s="18" t="s">
        <v>94</v>
      </c>
    </row>
    <row r="170" spans="2:15">
      <c r="B170" s="51">
        <v>1</v>
      </c>
      <c r="C170" s="7" t="s">
        <v>184</v>
      </c>
      <c r="D170" s="8">
        <f>D161</f>
        <v>0</v>
      </c>
      <c r="E170" s="8">
        <f t="shared" ref="E170:O170" si="72">E161</f>
        <v>0</v>
      </c>
      <c r="F170" s="8">
        <f t="shared" si="72"/>
        <v>0</v>
      </c>
      <c r="G170" s="8">
        <f t="shared" si="72"/>
        <v>0</v>
      </c>
      <c r="H170" s="8">
        <f t="shared" si="72"/>
        <v>0</v>
      </c>
      <c r="I170" s="8">
        <f t="shared" si="72"/>
        <v>1500</v>
      </c>
      <c r="J170" s="8">
        <f t="shared" si="72"/>
        <v>2250</v>
      </c>
      <c r="K170" s="8">
        <f t="shared" si="72"/>
        <v>2400</v>
      </c>
      <c r="L170" s="8">
        <f t="shared" si="72"/>
        <v>2550</v>
      </c>
      <c r="M170" s="8">
        <f t="shared" si="72"/>
        <v>2700</v>
      </c>
      <c r="N170" s="8">
        <f t="shared" si="72"/>
        <v>2850</v>
      </c>
      <c r="O170" s="8">
        <f t="shared" si="72"/>
        <v>3000</v>
      </c>
    </row>
    <row r="171" spans="2:15">
      <c r="B171" s="51">
        <v>2</v>
      </c>
      <c r="C171" s="7" t="s">
        <v>189</v>
      </c>
      <c r="D171" s="24">
        <v>1100</v>
      </c>
      <c r="E171" s="8">
        <f>D171</f>
        <v>1100</v>
      </c>
      <c r="F171" s="8">
        <f t="shared" ref="F171:O171" si="73">E171</f>
        <v>1100</v>
      </c>
      <c r="G171" s="8">
        <f t="shared" si="73"/>
        <v>1100</v>
      </c>
      <c r="H171" s="8">
        <f t="shared" si="73"/>
        <v>1100</v>
      </c>
      <c r="I171" s="8">
        <f>H171</f>
        <v>1100</v>
      </c>
      <c r="J171" s="8">
        <f t="shared" si="73"/>
        <v>1100</v>
      </c>
      <c r="K171" s="8">
        <f t="shared" si="73"/>
        <v>1100</v>
      </c>
      <c r="L171" s="8">
        <f t="shared" si="73"/>
        <v>1100</v>
      </c>
      <c r="M171" s="8">
        <f t="shared" si="73"/>
        <v>1100</v>
      </c>
      <c r="N171" s="8">
        <f t="shared" si="73"/>
        <v>1100</v>
      </c>
      <c r="O171" s="8">
        <f t="shared" si="73"/>
        <v>1100</v>
      </c>
    </row>
    <row r="172" spans="2:15">
      <c r="B172" s="51">
        <v>3</v>
      </c>
      <c r="C172" s="7" t="s">
        <v>192</v>
      </c>
      <c r="D172" s="7">
        <f>D170*D171/1000/1000</f>
        <v>0</v>
      </c>
      <c r="E172" s="7">
        <f t="shared" ref="E172:O172" si="74">E170*E171/1000/1000</f>
        <v>0</v>
      </c>
      <c r="F172" s="7">
        <f t="shared" si="74"/>
        <v>0</v>
      </c>
      <c r="G172" s="7">
        <f t="shared" si="74"/>
        <v>0</v>
      </c>
      <c r="H172" s="7">
        <f t="shared" si="74"/>
        <v>0</v>
      </c>
      <c r="I172" s="7">
        <f t="shared" si="74"/>
        <v>1.65</v>
      </c>
      <c r="J172" s="7">
        <f t="shared" si="74"/>
        <v>2.4750000000000001</v>
      </c>
      <c r="K172" s="7">
        <f t="shared" si="74"/>
        <v>2.64</v>
      </c>
      <c r="L172" s="7">
        <f t="shared" si="74"/>
        <v>2.8050000000000002</v>
      </c>
      <c r="M172" s="7">
        <f t="shared" si="74"/>
        <v>2.97</v>
      </c>
      <c r="N172" s="7">
        <f t="shared" si="74"/>
        <v>3.1349999999999998</v>
      </c>
      <c r="O172" s="7">
        <f t="shared" si="74"/>
        <v>3.3</v>
      </c>
    </row>
    <row r="173" spans="2:15">
      <c r="B173" s="51">
        <v>4</v>
      </c>
      <c r="C173" s="7" t="s">
        <v>190</v>
      </c>
      <c r="D173" s="22">
        <v>6</v>
      </c>
      <c r="E173" s="7">
        <f>D173</f>
        <v>6</v>
      </c>
      <c r="F173" s="7">
        <f t="shared" ref="F173:O173" si="75">E173</f>
        <v>6</v>
      </c>
      <c r="G173" s="7">
        <f t="shared" si="75"/>
        <v>6</v>
      </c>
      <c r="H173" s="7">
        <f t="shared" si="75"/>
        <v>6</v>
      </c>
      <c r="I173" s="7">
        <f t="shared" si="75"/>
        <v>6</v>
      </c>
      <c r="J173" s="7">
        <f t="shared" si="75"/>
        <v>6</v>
      </c>
      <c r="K173" s="7">
        <f t="shared" si="75"/>
        <v>6</v>
      </c>
      <c r="L173" s="7">
        <f t="shared" si="75"/>
        <v>6</v>
      </c>
      <c r="M173" s="7">
        <f t="shared" si="75"/>
        <v>6</v>
      </c>
      <c r="N173" s="7">
        <f t="shared" si="75"/>
        <v>6</v>
      </c>
      <c r="O173" s="7">
        <f t="shared" si="75"/>
        <v>6</v>
      </c>
    </row>
    <row r="174" spans="2:15">
      <c r="B174" s="51">
        <v>5</v>
      </c>
      <c r="C174" s="7" t="s">
        <v>191</v>
      </c>
      <c r="D174" s="8">
        <f>ROUND(D172*D173,0)</f>
        <v>0</v>
      </c>
      <c r="E174" s="8">
        <f t="shared" ref="E174" si="76">ROUND(E172*E173,0)</f>
        <v>0</v>
      </c>
      <c r="F174" s="8">
        <f t="shared" ref="F174" si="77">ROUND(F172*F173,0)</f>
        <v>0</v>
      </c>
      <c r="G174" s="8">
        <f t="shared" ref="G174" si="78">ROUND(G172*G173,0)</f>
        <v>0</v>
      </c>
      <c r="H174" s="8">
        <f t="shared" ref="H174" si="79">ROUND(H172*H173,0)</f>
        <v>0</v>
      </c>
      <c r="I174" s="8">
        <f t="shared" ref="I174" si="80">ROUND(I172*I173,0)</f>
        <v>10</v>
      </c>
      <c r="J174" s="8">
        <f t="shared" ref="J174" si="81">ROUND(J172*J173,0)</f>
        <v>15</v>
      </c>
      <c r="K174" s="8">
        <f t="shared" ref="K174" si="82">ROUND(K172*K173,0)</f>
        <v>16</v>
      </c>
      <c r="L174" s="8">
        <f t="shared" ref="L174" si="83">ROUND(L172*L173,0)</f>
        <v>17</v>
      </c>
      <c r="M174" s="8">
        <f t="shared" ref="M174" si="84">ROUND(M172*M173,0)</f>
        <v>18</v>
      </c>
      <c r="N174" s="8">
        <f t="shared" ref="N174" si="85">ROUND(N172*N173,0)</f>
        <v>19</v>
      </c>
      <c r="O174" s="8">
        <f t="shared" ref="O174" si="86">ROUND(O172*O173,0)</f>
        <v>20</v>
      </c>
    </row>
  </sheetData>
  <mergeCells count="27">
    <mergeCell ref="B46:N46"/>
    <mergeCell ref="B3:N3"/>
    <mergeCell ref="B159:N159"/>
    <mergeCell ref="B168:N168"/>
    <mergeCell ref="D127:O127"/>
    <mergeCell ref="D128:O128"/>
    <mergeCell ref="C129:O129"/>
    <mergeCell ref="B143:N143"/>
    <mergeCell ref="B150:N150"/>
    <mergeCell ref="D126:O126"/>
    <mergeCell ref="B98:N98"/>
    <mergeCell ref="B105:N105"/>
    <mergeCell ref="C107:O107"/>
    <mergeCell ref="C118:O118"/>
    <mergeCell ref="D119:O119"/>
    <mergeCell ref="D120:O120"/>
    <mergeCell ref="D121:O121"/>
    <mergeCell ref="D122:O122"/>
    <mergeCell ref="D123:O123"/>
    <mergeCell ref="D124:O124"/>
    <mergeCell ref="D125:O125"/>
    <mergeCell ref="C90:O90"/>
    <mergeCell ref="B54:N54"/>
    <mergeCell ref="B68:N68"/>
    <mergeCell ref="B77:N77"/>
    <mergeCell ref="B84:N84"/>
    <mergeCell ref="C86:O8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1.4. Obiective</vt:lpstr>
      <vt:lpstr>2. CAEN</vt:lpstr>
      <vt:lpstr>3.3</vt:lpstr>
      <vt:lpstr>4. Investitii</vt:lpstr>
      <vt:lpstr>5. LM</vt:lpstr>
      <vt:lpstr>7.1 Detaliere</vt:lpstr>
      <vt:lpstr>7.2. Buget P</vt:lpstr>
      <vt:lpstr>7.3. Grafic</vt:lpstr>
      <vt:lpstr>BVC lunar</vt:lpstr>
      <vt:lpstr>BVC anual</vt:lpstr>
      <vt:lpstr>Sheet2</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2022-04-23T08:26:26Z</dcterms:modified>
</cp:coreProperties>
</file>